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364" activeTab="1"/>
  </bookViews>
  <sheets>
    <sheet name="SKP" sheetId="1" r:id="rId1"/>
    <sheet name="PENGUKURAN" sheetId="2" r:id="rId2"/>
    <sheet name="PENILAIAN" sheetId="3" r:id="rId3"/>
    <sheet name="Sheet2" sheetId="4" r:id="rId4"/>
  </sheets>
  <definedNames>
    <definedName name="_xlnm.Print_Area" localSheetId="2">PENILAIAN!$A$1:$U$60</definedName>
    <definedName name="_xlnm.Print_Area" localSheetId="0">SKP!$A$1:$M$30</definedName>
  </definedNames>
  <calcPr calcId="124519"/>
</workbook>
</file>

<file path=xl/calcChain.xml><?xml version="1.0" encoding="utf-8"?>
<calcChain xmlns="http://schemas.openxmlformats.org/spreadsheetml/2006/main">
  <c r="M29" i="2"/>
  <c r="C12"/>
  <c r="C13"/>
  <c r="F12" i="3"/>
  <c r="AL14" i="2"/>
  <c r="AC14"/>
  <c r="Z14"/>
  <c r="Y14"/>
  <c r="AG14" s="1"/>
  <c r="U14" s="1"/>
  <c r="J13"/>
  <c r="I13"/>
  <c r="AF13" s="1"/>
  <c r="H13"/>
  <c r="O13" s="1"/>
  <c r="G13"/>
  <c r="AK13" s="1"/>
  <c r="F13"/>
  <c r="Z13" s="1"/>
  <c r="E13"/>
  <c r="L13" s="1"/>
  <c r="D13"/>
  <c r="Y13" s="1"/>
  <c r="B13"/>
  <c r="D12"/>
  <c r="Y12" s="1"/>
  <c r="D11"/>
  <c r="Y11" s="1"/>
  <c r="J12"/>
  <c r="E56" i="3"/>
  <c r="P52"/>
  <c r="P51"/>
  <c r="P46"/>
  <c r="P45"/>
  <c r="G10"/>
  <c r="G9"/>
  <c r="G8"/>
  <c r="G7"/>
  <c r="G6"/>
  <c r="F13"/>
  <c r="G13" s="1"/>
  <c r="M28" i="2"/>
  <c r="I11"/>
  <c r="AL11" s="1"/>
  <c r="B12"/>
  <c r="E12"/>
  <c r="L12" s="1"/>
  <c r="F12"/>
  <c r="Z12" s="1"/>
  <c r="G12"/>
  <c r="W12" s="1"/>
  <c r="H12"/>
  <c r="O12" s="1"/>
  <c r="I12"/>
  <c r="AE12" s="1"/>
  <c r="G11"/>
  <c r="AC11" s="1"/>
  <c r="F11"/>
  <c r="Z11" s="1"/>
  <c r="C11"/>
  <c r="J11"/>
  <c r="H11"/>
  <c r="O11" s="1"/>
  <c r="E11"/>
  <c r="L11" s="1"/>
  <c r="B11"/>
  <c r="AD14"/>
  <c r="AF14"/>
  <c r="AK14"/>
  <c r="AN14" s="1"/>
  <c r="T14"/>
  <c r="W14"/>
  <c r="AA14" s="1"/>
  <c r="AE14"/>
  <c r="AC13" l="1"/>
  <c r="AF11"/>
  <c r="AE11"/>
  <c r="AC12"/>
  <c r="AA12" s="1"/>
  <c r="AD13"/>
  <c r="T12"/>
  <c r="AE13"/>
  <c r="AL12"/>
  <c r="X12"/>
  <c r="AB12" s="1"/>
  <c r="AD11"/>
  <c r="X13"/>
  <c r="AB13" s="1"/>
  <c r="AL13"/>
  <c r="AM13" s="1"/>
  <c r="AF12"/>
  <c r="T11"/>
  <c r="AD12"/>
  <c r="AK12"/>
  <c r="AN12" s="1"/>
  <c r="F14" i="3"/>
  <c r="I14" s="1"/>
  <c r="T13" i="2"/>
  <c r="W11"/>
  <c r="AA11" s="1"/>
  <c r="W13"/>
  <c r="X14"/>
  <c r="AB14" s="1"/>
  <c r="X19"/>
  <c r="AM14"/>
  <c r="AO14" s="1"/>
  <c r="AK11"/>
  <c r="X11"/>
  <c r="AB11" s="1"/>
  <c r="AN13"/>
  <c r="AA13" l="1"/>
  <c r="AG12"/>
  <c r="Q12" s="1"/>
  <c r="R12" s="1"/>
  <c r="U12" s="1"/>
  <c r="AG13"/>
  <c r="Q13" s="1"/>
  <c r="R13" s="1"/>
  <c r="U13" s="1"/>
  <c r="AM12"/>
  <c r="AO12" s="1"/>
  <c r="AG11"/>
  <c r="Q11" s="1"/>
  <c r="R11" s="1"/>
  <c r="U11" s="1"/>
  <c r="T21"/>
  <c r="AM11"/>
  <c r="AN11"/>
  <c r="AO13"/>
  <c r="R21" l="1"/>
  <c r="R22" s="1"/>
  <c r="AO11"/>
  <c r="F5" i="3" l="1"/>
  <c r="I5" s="1"/>
  <c r="I15" s="1"/>
  <c r="I16" s="1"/>
</calcChain>
</file>

<file path=xl/sharedStrings.xml><?xml version="1.0" encoding="utf-8"?>
<sst xmlns="http://schemas.openxmlformats.org/spreadsheetml/2006/main" count="180" uniqueCount="124">
  <si>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</si>
  <si>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</si>
  <si>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</si>
  <si>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</si>
  <si>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</si>
  <si>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</si>
  <si>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</si>
  <si>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</si>
  <si>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</si>
  <si>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</si>
  <si>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</si>
  <si>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</si>
  <si>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</si>
  <si>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</si>
  <si>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</si>
  <si>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</si>
  <si>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</si>
  <si>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</si>
  <si>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</si>
  <si>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</si>
  <si>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</si>
  <si>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</si>
  <si>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</si>
  <si>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</si>
  <si>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</si>
  <si>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</si>
  <si>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</si>
  <si>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</si>
  <si>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</si>
  <si>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</si>
  <si>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</si>
  <si>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…….., 31 Desember 20…..</t>
  </si>
  <si>
    <t>Jangka Waktu Penilaian …. Januari s.d. 31 Desember 20…..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</si>
  <si>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</si>
  <si>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</si>
  <si>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</si>
  <si>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</si>
  <si>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</si>
  <si>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</si>
  <si>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</si>
  <si>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</si>
  <si>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</si>
  <si>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</si>
  <si>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</si>
  <si>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</si>
  <si>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</si>
  <si>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</si>
  <si>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</si>
  <si>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</si>
  <si>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Jakarta,   Januari 2013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</si>
  <si>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</si>
  <si>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</si>
  <si>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</si>
  <si>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</si>
  <si>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</si>
  <si>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</si>
  <si>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</si>
  <si>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</si>
  <si>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</si>
  <si>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</si>
  <si>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</si>
  <si>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</si>
  <si>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</si>
  <si>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</si>
  <si>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</si>
  <si>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</si>
  <si>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</si>
  <si>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</si>
  <si>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</si>
  <si>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</si>
  <si>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</si>
  <si>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</si>
  <si>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</si>
  <si>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</si>
  <si>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</si>
  <si>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</si>
  <si>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</si>
  <si>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</si>
  <si>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</si>
  <si>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</si>
  <si>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</si>
  <si>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</si>
  <si>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</si>
  <si>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</si>
  <si>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</si>
  <si>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>: Januari s/d 31 Desember 20....</t>
  </si>
  <si>
    <t>KEMENTERIAN PEKERJAAN UMUM</t>
  </si>
  <si>
    <t>DIREKTORAT JENDERAL BINA MARGA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</si>
  <si>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</si>
  <si>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</si>
  <si>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</si>
  <si>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</si>
  <si>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</si>
  <si>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</si>
  <si>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</si>
  <si>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</si>
  <si>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</si>
  <si>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</si>
  <si>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berkas</t>
  </si>
  <si>
    <t>bln</t>
  </si>
  <si>
    <t>-</t>
  </si>
  <si>
    <t>Drs. Parto Hutomo, SH. MM</t>
  </si>
  <si>
    <t>19660710 199103 1 001</t>
  </si>
  <si>
    <t>IV/b / Pembina Tk I</t>
  </si>
  <si>
    <t>Kabag Perencanaan dan Kepegawaian</t>
  </si>
  <si>
    <t>Kepaniteraan Mahkamah Agung</t>
  </si>
  <si>
    <t>melaksanakan pengetikan putusan perkara Majelis Hakim Agung pada Tim;</t>
  </si>
  <si>
    <t>putusan</t>
  </si>
  <si>
    <t>Melaksanakan perbaikan putusan perkara</t>
  </si>
  <si>
    <t>Melakukan upload putusan melalui website</t>
  </si>
  <si>
    <t xml:space="preserve"> ( ........................................... )</t>
  </si>
  <si>
    <t>( .......................................... )</t>
  </si>
  <si>
    <t>( ............................................ )</t>
  </si>
  <si>
    <t>NIP. ........................................</t>
  </si>
  <si>
    <t>( ........................................... )</t>
  </si>
  <si>
    <t>( .............................................. )</t>
  </si>
  <si>
    <t>( ...................................................... )</t>
  </si>
  <si>
    <t xml:space="preserve">                                                 NIP</t>
  </si>
  <si>
    <t xml:space="preserve">                      NIP</t>
  </si>
  <si>
    <t xml:space="preserve">        NIP. </t>
  </si>
  <si>
    <t>NIP. 19660710 199103 1 001</t>
  </si>
  <si>
    <t>CONTOH</t>
  </si>
  <si>
    <t>Operator pada Tim ( .................................... )</t>
  </si>
  <si>
    <t>Askor pada Tim ( ......................................... 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</si>
</sst>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color rgb="FFFF0000"/>
      <name val="Times New Roman"/>
      <family val="1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/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13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2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29" xfId="0" applyFont="1" applyBorder="1" applyAlignment="1">
      <alignment horizontal="right" vertical="top" wrapText="1"/>
    </xf>
    <xf numFmtId="0" fontId="0" fillId="0" borderId="29" xfId="0" applyBorder="1"/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164" fontId="16" fillId="0" borderId="31" xfId="0" applyNumberFormat="1" applyFont="1" applyBorder="1" applyAlignment="1">
      <alignment horizontal="center" vertical="center"/>
    </xf>
    <xf numFmtId="43" fontId="16" fillId="0" borderId="57" xfId="0" applyNumberFormat="1" applyFont="1" applyBorder="1" applyAlignment="1">
      <alignment horizontal="center" vertical="center" wrapText="1"/>
    </xf>
    <xf numFmtId="9" fontId="16" fillId="0" borderId="58" xfId="0" applyNumberFormat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8" fillId="3" borderId="60" xfId="0" applyFont="1" applyFill="1" applyBorder="1" applyAlignment="1">
      <alignment wrapText="1"/>
    </xf>
    <xf numFmtId="0" fontId="16" fillId="0" borderId="5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2" fontId="18" fillId="0" borderId="59" xfId="0" applyNumberFormat="1" applyFont="1" applyBorder="1" applyAlignment="1">
      <alignment horizontal="center" vertical="center" wrapText="1"/>
    </xf>
    <xf numFmtId="9" fontId="16" fillId="0" borderId="6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2" fontId="16" fillId="0" borderId="59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29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32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23" fillId="0" borderId="5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6" fillId="0" borderId="6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1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41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6" fillId="0" borderId="6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16" fillId="0" borderId="6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4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16" fillId="0" borderId="68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16" fillId="0" borderId="70" xfId="0" applyFont="1" applyBorder="1" applyAlignment="1">
      <alignment horizontal="center" vertical="top" wrapText="1"/>
    </xf>
    <xf numFmtId="0" fontId="16" fillId="0" borderId="67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68" xfId="0" applyFont="1" applyBorder="1" applyAlignment="1">
      <alignment horizontal="justify" vertical="center" wrapText="1"/>
    </xf>
    <xf numFmtId="0" fontId="16" fillId="0" borderId="69" xfId="0" applyFont="1" applyBorder="1" applyAlignment="1">
      <alignment horizontal="justify" vertical="center" wrapText="1"/>
    </xf>
    <xf numFmtId="0" fontId="16" fillId="0" borderId="70" xfId="0" applyFont="1" applyBorder="1" applyAlignment="1">
      <alignment horizontal="justify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164" fontId="18" fillId="0" borderId="55" xfId="0" applyNumberFormat="1" applyFont="1" applyBorder="1" applyAlignment="1">
      <alignment horizontal="center" vertical="center"/>
    </xf>
    <xf numFmtId="164" fontId="18" fillId="0" borderId="5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5" fillId="0" borderId="4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4" fillId="0" borderId="64" xfId="0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66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16" fillId="0" borderId="60" xfId="0" applyFont="1" applyBorder="1" applyAlignment="1">
      <alignment vertical="top" wrapTex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" fillId="0" borderId="47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27</xdr:row>
      <xdr:rowOff>142875</xdr:rowOff>
    </xdr:from>
    <xdr:to>
      <xdr:col>16</xdr:col>
      <xdr:colOff>9525</xdr:colOff>
      <xdr:row>34</xdr:row>
      <xdr:rowOff>152400</xdr:rowOff>
    </xdr:to>
    <xdr:pic>
      <xdr:nvPicPr>
        <xdr:cNvPr id="2094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9325" y="9267825"/>
          <a:ext cx="1009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workbookViewId="0">
      <selection activeCell="C16" sqref="C16:D16"/>
    </sheetView>
  </sheetViews>
  <sheetFormatPr defaultRowHeight="12.75"/>
  <cols>
    <col min="1" max="1" width="28.140625" customWidth="1"/>
    <col min="2" max="2" width="4.7109375" customWidth="1"/>
    <col min="3" max="3" width="18.5703125" customWidth="1"/>
    <col min="4" max="4" width="35.28515625" customWidth="1"/>
    <col min="5" max="5" width="4.8554687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1" spans="2:12" ht="13.5" thickBot="1"/>
    <row r="2" spans="2:12" ht="13.5" thickBot="1">
      <c r="C2" s="130" t="s">
        <v>121</v>
      </c>
    </row>
    <row r="4" spans="2:12" ht="15.75">
      <c r="B4" s="142" t="s">
        <v>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6.5" thickBot="1">
      <c r="B5" s="143" t="s">
        <v>74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ht="14.25" thickTop="1" thickBot="1">
      <c r="B6" s="1" t="s">
        <v>1</v>
      </c>
      <c r="C6" s="147" t="s">
        <v>2</v>
      </c>
      <c r="D6" s="148"/>
      <c r="E6" s="149"/>
      <c r="F6" s="18" t="s">
        <v>1</v>
      </c>
      <c r="G6" s="147" t="s">
        <v>3</v>
      </c>
      <c r="H6" s="148"/>
      <c r="I6" s="148"/>
      <c r="J6" s="148"/>
      <c r="K6" s="148"/>
      <c r="L6" s="149"/>
    </row>
    <row r="7" spans="2:12" ht="13.5" thickTop="1">
      <c r="B7" s="2">
        <v>1</v>
      </c>
      <c r="C7" s="4" t="s">
        <v>4</v>
      </c>
      <c r="D7" s="144" t="s">
        <v>115</v>
      </c>
      <c r="E7" s="146"/>
      <c r="F7" s="6">
        <v>1</v>
      </c>
      <c r="G7" s="150" t="s">
        <v>4</v>
      </c>
      <c r="H7" s="151"/>
      <c r="I7" s="144" t="s">
        <v>115</v>
      </c>
      <c r="J7" s="145"/>
      <c r="K7" s="145"/>
      <c r="L7" s="146"/>
    </row>
    <row r="8" spans="2:12">
      <c r="B8" s="2">
        <v>2</v>
      </c>
      <c r="C8" s="4" t="s">
        <v>5</v>
      </c>
      <c r="D8" s="152" t="s">
        <v>115</v>
      </c>
      <c r="E8" s="154"/>
      <c r="F8" s="7">
        <v>2</v>
      </c>
      <c r="G8" s="155" t="s">
        <v>5</v>
      </c>
      <c r="H8" s="156"/>
      <c r="I8" s="152" t="s">
        <v>115</v>
      </c>
      <c r="J8" s="153"/>
      <c r="K8" s="153"/>
      <c r="L8" s="154"/>
    </row>
    <row r="9" spans="2:12">
      <c r="B9" s="2">
        <v>3</v>
      </c>
      <c r="C9" s="4" t="s">
        <v>8</v>
      </c>
      <c r="D9" s="152" t="s">
        <v>115</v>
      </c>
      <c r="E9" s="154"/>
      <c r="F9" s="7">
        <v>3</v>
      </c>
      <c r="G9" s="155" t="s">
        <v>8</v>
      </c>
      <c r="H9" s="156"/>
      <c r="I9" s="152" t="s">
        <v>115</v>
      </c>
      <c r="J9" s="153"/>
      <c r="K9" s="153"/>
      <c r="L9" s="154"/>
    </row>
    <row r="10" spans="2:12">
      <c r="B10" s="2">
        <v>4</v>
      </c>
      <c r="C10" s="4" t="s">
        <v>6</v>
      </c>
      <c r="D10" s="159" t="s">
        <v>123</v>
      </c>
      <c r="E10" s="161"/>
      <c r="F10" s="7">
        <v>4</v>
      </c>
      <c r="G10" s="155" t="s">
        <v>6</v>
      </c>
      <c r="H10" s="156"/>
      <c r="I10" s="159" t="s">
        <v>122</v>
      </c>
      <c r="J10" s="160"/>
      <c r="K10" s="160"/>
      <c r="L10" s="161"/>
    </row>
    <row r="11" spans="2:12" ht="13.5" thickBot="1">
      <c r="B11" s="3">
        <v>5</v>
      </c>
      <c r="C11" s="5" t="s">
        <v>7</v>
      </c>
      <c r="D11" s="162" t="s">
        <v>105</v>
      </c>
      <c r="E11" s="163"/>
      <c r="F11" s="8">
        <v>5</v>
      </c>
      <c r="G11" s="157" t="s">
        <v>7</v>
      </c>
      <c r="H11" s="158"/>
      <c r="I11" s="162" t="s">
        <v>105</v>
      </c>
      <c r="J11" s="164"/>
      <c r="K11" s="164"/>
      <c r="L11" s="163"/>
    </row>
    <row r="12" spans="2:12" ht="21" customHeight="1" thickTop="1" thickBot="1">
      <c r="B12" s="135" t="s">
        <v>1</v>
      </c>
      <c r="C12" s="172" t="s">
        <v>29</v>
      </c>
      <c r="D12" s="173"/>
      <c r="E12" s="174"/>
      <c r="F12" s="135" t="s">
        <v>23</v>
      </c>
      <c r="G12" s="169" t="s">
        <v>9</v>
      </c>
      <c r="H12" s="170"/>
      <c r="I12" s="170"/>
      <c r="J12" s="170"/>
      <c r="K12" s="170"/>
      <c r="L12" s="171"/>
    </row>
    <row r="13" spans="2:12" ht="22.5" customHeight="1" thickTop="1" thickBot="1">
      <c r="B13" s="136"/>
      <c r="C13" s="175"/>
      <c r="D13" s="176"/>
      <c r="E13" s="177"/>
      <c r="F13" s="136"/>
      <c r="G13" s="165" t="s">
        <v>26</v>
      </c>
      <c r="H13" s="166"/>
      <c r="I13" s="9" t="s">
        <v>10</v>
      </c>
      <c r="J13" s="165" t="s">
        <v>11</v>
      </c>
      <c r="K13" s="166"/>
      <c r="L13" s="9" t="s">
        <v>12</v>
      </c>
    </row>
    <row r="14" spans="2:12" s="19" customFormat="1" ht="21.75" customHeight="1" thickTop="1">
      <c r="B14" s="22">
        <v>1</v>
      </c>
      <c r="C14" s="167" t="s">
        <v>106</v>
      </c>
      <c r="D14" s="168"/>
      <c r="E14" s="34"/>
      <c r="F14" s="22">
        <v>0</v>
      </c>
      <c r="G14" s="23">
        <v>500</v>
      </c>
      <c r="H14" s="36" t="s">
        <v>98</v>
      </c>
      <c r="I14" s="22">
        <v>100</v>
      </c>
      <c r="J14" s="40">
        <v>12</v>
      </c>
      <c r="K14" s="24" t="s">
        <v>99</v>
      </c>
      <c r="L14" s="32" t="s">
        <v>100</v>
      </c>
    </row>
    <row r="15" spans="2:12" s="19" customFormat="1" ht="27" customHeight="1">
      <c r="B15" s="26">
        <v>2</v>
      </c>
      <c r="C15" s="140" t="s">
        <v>108</v>
      </c>
      <c r="D15" s="141"/>
      <c r="E15" s="35"/>
      <c r="F15" s="26">
        <v>0</v>
      </c>
      <c r="G15" s="25">
        <v>300</v>
      </c>
      <c r="H15" s="37" t="s">
        <v>98</v>
      </c>
      <c r="I15" s="26">
        <v>100</v>
      </c>
      <c r="J15" s="38">
        <v>12</v>
      </c>
      <c r="K15" s="27" t="s">
        <v>99</v>
      </c>
      <c r="L15" s="28" t="s">
        <v>100</v>
      </c>
    </row>
    <row r="16" spans="2:12" s="19" customFormat="1" ht="27" customHeight="1">
      <c r="B16" s="26">
        <v>3</v>
      </c>
      <c r="C16" s="140" t="s">
        <v>109</v>
      </c>
      <c r="D16" s="141"/>
      <c r="E16" s="35"/>
      <c r="F16" s="26">
        <v>0</v>
      </c>
      <c r="G16" s="25">
        <v>350</v>
      </c>
      <c r="H16" s="37" t="s">
        <v>107</v>
      </c>
      <c r="I16" s="26">
        <v>100</v>
      </c>
      <c r="J16" s="38">
        <v>12</v>
      </c>
      <c r="K16" s="27" t="s">
        <v>99</v>
      </c>
      <c r="L16" s="28" t="s">
        <v>100</v>
      </c>
    </row>
    <row r="17" spans="2:12" s="19" customFormat="1" ht="14.25" hidden="1" customHeight="1">
      <c r="B17" s="26"/>
      <c r="C17" s="140"/>
      <c r="D17" s="141"/>
      <c r="E17" s="35"/>
      <c r="F17" s="109"/>
      <c r="G17" s="25"/>
      <c r="H17" s="37"/>
      <c r="I17" s="26"/>
      <c r="J17" s="38"/>
      <c r="K17" s="27"/>
      <c r="L17" s="28"/>
    </row>
    <row r="18" spans="2:12" s="19" customFormat="1" ht="13.5" customHeight="1" thickBot="1">
      <c r="B18" s="29"/>
      <c r="C18" s="133"/>
      <c r="D18" s="134"/>
      <c r="E18" s="42"/>
      <c r="F18" s="29"/>
      <c r="G18" s="43"/>
      <c r="H18" s="44"/>
      <c r="I18" s="29"/>
      <c r="J18" s="39"/>
      <c r="K18" s="30"/>
      <c r="L18" s="31"/>
    </row>
    <row r="19" spans="2:12" ht="6.75" customHeight="1" thickTop="1"/>
    <row r="20" spans="2:12">
      <c r="H20" s="178" t="s">
        <v>49</v>
      </c>
      <c r="I20" s="137"/>
      <c r="J20" s="137"/>
      <c r="K20" s="137"/>
      <c r="L20" s="137"/>
    </row>
    <row r="21" spans="2:12">
      <c r="B21" s="137" t="s">
        <v>28</v>
      </c>
      <c r="C21" s="137"/>
      <c r="D21" s="137"/>
      <c r="E21" s="137"/>
      <c r="F21" s="137"/>
      <c r="G21" s="16"/>
      <c r="H21" s="137" t="s">
        <v>13</v>
      </c>
      <c r="I21" s="137"/>
      <c r="J21" s="137"/>
      <c r="K21" s="137"/>
      <c r="L21" s="137"/>
    </row>
    <row r="22" spans="2:1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2:12">
      <c r="B25" s="138" t="s">
        <v>110</v>
      </c>
      <c r="C25" s="138"/>
      <c r="D25" s="138"/>
      <c r="E25" s="138"/>
      <c r="F25" s="138"/>
      <c r="G25" s="16"/>
      <c r="H25" s="138" t="s">
        <v>111</v>
      </c>
      <c r="I25" s="138"/>
      <c r="J25" s="138"/>
      <c r="K25" s="138"/>
      <c r="L25" s="138"/>
    </row>
    <row r="26" spans="2:12">
      <c r="B26" s="139" t="s">
        <v>117</v>
      </c>
      <c r="C26" s="139"/>
      <c r="D26" s="139"/>
      <c r="E26" s="139"/>
      <c r="F26" s="139"/>
      <c r="H26" s="139" t="s">
        <v>118</v>
      </c>
      <c r="I26" s="139"/>
      <c r="J26" s="139"/>
      <c r="K26" s="139"/>
      <c r="L26" s="139"/>
    </row>
    <row r="28" spans="2:12">
      <c r="G28" s="17"/>
    </row>
    <row r="29" spans="2:12">
      <c r="G29" s="17"/>
    </row>
    <row r="30" spans="2:12">
      <c r="B30" s="137"/>
      <c r="C30" s="137"/>
      <c r="D30" s="137"/>
      <c r="E30" s="137"/>
      <c r="F30" s="137"/>
      <c r="G30" s="16"/>
    </row>
    <row r="34" spans="2:12">
      <c r="B34" s="132" t="s">
        <v>24</v>
      </c>
      <c r="C34" s="132"/>
      <c r="D34" s="132"/>
      <c r="E34" s="132"/>
      <c r="F34" s="132"/>
    </row>
    <row r="35" spans="2:12">
      <c r="B35" s="132" t="s">
        <v>25</v>
      </c>
      <c r="C35" s="132"/>
      <c r="D35" s="132"/>
      <c r="E35" s="132"/>
      <c r="F35" s="132"/>
      <c r="G35" s="107"/>
      <c r="H35" s="107"/>
      <c r="I35" s="107"/>
      <c r="J35" s="107"/>
      <c r="K35" s="107"/>
      <c r="L35" s="107"/>
    </row>
    <row r="36" spans="2:1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2:1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2:1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2:1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</sheetData>
  <mergeCells count="40">
    <mergeCell ref="H25:L25"/>
    <mergeCell ref="H26:L26"/>
    <mergeCell ref="B34:F34"/>
    <mergeCell ref="H21:L21"/>
    <mergeCell ref="H20:L20"/>
    <mergeCell ref="J13:K13"/>
    <mergeCell ref="F12:F13"/>
    <mergeCell ref="C14:D14"/>
    <mergeCell ref="G12:L12"/>
    <mergeCell ref="C12:E13"/>
    <mergeCell ref="G13:H13"/>
    <mergeCell ref="G11:H11"/>
    <mergeCell ref="I10:L10"/>
    <mergeCell ref="G10:H10"/>
    <mergeCell ref="D10:E10"/>
    <mergeCell ref="D11:E11"/>
    <mergeCell ref="I11:L11"/>
    <mergeCell ref="I8:L8"/>
    <mergeCell ref="G8:H8"/>
    <mergeCell ref="G9:H9"/>
    <mergeCell ref="D9:E9"/>
    <mergeCell ref="I9:L9"/>
    <mergeCell ref="D8:E8"/>
    <mergeCell ref="B4:L4"/>
    <mergeCell ref="B5:L5"/>
    <mergeCell ref="I7:L7"/>
    <mergeCell ref="C6:E6"/>
    <mergeCell ref="D7:E7"/>
    <mergeCell ref="G6:L6"/>
    <mergeCell ref="G7:H7"/>
    <mergeCell ref="B35:F35"/>
    <mergeCell ref="C18:D18"/>
    <mergeCell ref="B12:B13"/>
    <mergeCell ref="B30:F30"/>
    <mergeCell ref="B25:F25"/>
    <mergeCell ref="B21:F21"/>
    <mergeCell ref="B26:F26"/>
    <mergeCell ref="C15:D15"/>
    <mergeCell ref="C16:D16"/>
    <mergeCell ref="C17:D17"/>
  </mergeCells>
  <phoneticPr fontId="1" type="noConversion"/>
  <pageMargins left="0.74803149606299213" right="0.51181102362204722" top="0.6692913385826772" bottom="0.47244094488188981" header="0.51181102362204722" footer="0.27559055118110237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topLeftCell="A4" zoomScaleSheetLayoutView="100" workbookViewId="0">
      <selection activeCell="C13" sqref="C13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19" max="19" width="16.710937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13.5" thickBot="1"/>
    <row r="2" spans="1:41" ht="13.5" thickBot="1">
      <c r="B2" s="130" t="s">
        <v>121</v>
      </c>
    </row>
    <row r="4" spans="1:41" ht="15.75">
      <c r="A4" s="142" t="s">
        <v>20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41" ht="15.75">
      <c r="A5" s="142" t="s">
        <v>74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41" ht="4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41" ht="13.5" thickBot="1">
      <c r="A7" s="41" t="s">
        <v>32</v>
      </c>
      <c r="B7" s="11"/>
      <c r="C7" s="11"/>
      <c r="D7" s="11"/>
      <c r="E7" s="11"/>
      <c r="F7" s="11"/>
    </row>
    <row r="8" spans="1:41" ht="13.5" customHeight="1" thickTop="1" thickBot="1">
      <c r="A8" s="135" t="s">
        <v>1</v>
      </c>
      <c r="B8" s="181" t="s">
        <v>30</v>
      </c>
      <c r="C8" s="181" t="s">
        <v>23</v>
      </c>
      <c r="D8" s="169" t="s">
        <v>9</v>
      </c>
      <c r="E8" s="170"/>
      <c r="F8" s="170"/>
      <c r="G8" s="170"/>
      <c r="H8" s="170"/>
      <c r="I8" s="171"/>
      <c r="J8" s="183" t="s">
        <v>23</v>
      </c>
      <c r="K8" s="169" t="s">
        <v>14</v>
      </c>
      <c r="L8" s="170"/>
      <c r="M8" s="170"/>
      <c r="N8" s="170"/>
      <c r="O8" s="170"/>
      <c r="P8" s="171"/>
      <c r="Q8" s="203" t="s">
        <v>15</v>
      </c>
      <c r="R8" s="179" t="s">
        <v>22</v>
      </c>
      <c r="AB8" s="59"/>
      <c r="AC8" s="59"/>
      <c r="AD8" s="59"/>
      <c r="AE8" s="59"/>
      <c r="AF8" s="59"/>
      <c r="AG8" s="59"/>
      <c r="AH8" s="59"/>
      <c r="AI8" s="59"/>
      <c r="AJ8" s="59"/>
    </row>
    <row r="9" spans="1:41" ht="14.25" customHeight="1" thickTop="1" thickBot="1">
      <c r="A9" s="136"/>
      <c r="B9" s="182"/>
      <c r="C9" s="182"/>
      <c r="D9" s="196" t="s">
        <v>27</v>
      </c>
      <c r="E9" s="197"/>
      <c r="F9" s="10" t="s">
        <v>16</v>
      </c>
      <c r="G9" s="196" t="s">
        <v>17</v>
      </c>
      <c r="H9" s="197"/>
      <c r="I9" s="10" t="s">
        <v>18</v>
      </c>
      <c r="J9" s="184"/>
      <c r="K9" s="196" t="s">
        <v>27</v>
      </c>
      <c r="L9" s="197"/>
      <c r="M9" s="10" t="s">
        <v>16</v>
      </c>
      <c r="N9" s="196" t="s">
        <v>17</v>
      </c>
      <c r="O9" s="197"/>
      <c r="P9" s="10" t="s">
        <v>18</v>
      </c>
      <c r="Q9" s="204"/>
      <c r="R9" s="180"/>
      <c r="W9" s="60" t="s">
        <v>41</v>
      </c>
      <c r="X9" s="60" t="s">
        <v>42</v>
      </c>
      <c r="Y9" s="60" t="s">
        <v>35</v>
      </c>
      <c r="Z9" s="60" t="s">
        <v>36</v>
      </c>
      <c r="AA9" s="60" t="s">
        <v>37</v>
      </c>
      <c r="AB9" s="60" t="s">
        <v>38</v>
      </c>
      <c r="AC9" s="60" t="s">
        <v>45</v>
      </c>
      <c r="AD9" s="60" t="s">
        <v>46</v>
      </c>
      <c r="AE9" s="60" t="s">
        <v>47</v>
      </c>
      <c r="AF9" s="60" t="s">
        <v>48</v>
      </c>
      <c r="AG9" s="60"/>
      <c r="AH9" s="60"/>
    </row>
    <row r="10" spans="1:41" ht="14.25" customHeight="1" thickTop="1" thickBot="1">
      <c r="A10" s="13">
        <v>1</v>
      </c>
      <c r="B10" s="14">
        <v>2</v>
      </c>
      <c r="C10" s="14">
        <v>3</v>
      </c>
      <c r="D10" s="201">
        <v>4</v>
      </c>
      <c r="E10" s="202"/>
      <c r="F10" s="14">
        <v>5</v>
      </c>
      <c r="G10" s="201">
        <v>6</v>
      </c>
      <c r="H10" s="202"/>
      <c r="I10" s="14">
        <v>7</v>
      </c>
      <c r="J10" s="14">
        <v>8</v>
      </c>
      <c r="K10" s="201">
        <v>9</v>
      </c>
      <c r="L10" s="202"/>
      <c r="M10" s="14">
        <v>10</v>
      </c>
      <c r="N10" s="201">
        <v>11</v>
      </c>
      <c r="O10" s="202"/>
      <c r="P10" s="14">
        <v>12</v>
      </c>
      <c r="Q10" s="15">
        <v>13</v>
      </c>
      <c r="R10" s="14">
        <v>14</v>
      </c>
    </row>
    <row r="11" spans="1:41" s="20" customFormat="1" ht="26.25" customHeight="1" thickTop="1" thickBot="1">
      <c r="A11" s="110">
        <v>1</v>
      </c>
      <c r="B11" s="111" t="str">
        <f>SKP!C14</f>
        <v>melaksanakan pengetikan putusan perkara Majelis Hakim Agung pada Tim;</v>
      </c>
      <c r="C11" s="110">
        <f>SKP!F14</f>
        <v>0</v>
      </c>
      <c r="D11" s="112">
        <f>SKP!G14</f>
        <v>500</v>
      </c>
      <c r="E11" s="113" t="str">
        <f>SKP!H14</f>
        <v>berkas</v>
      </c>
      <c r="F11" s="114">
        <f>SKP!I14</f>
        <v>100</v>
      </c>
      <c r="G11" s="112">
        <f>SKP!J14</f>
        <v>12</v>
      </c>
      <c r="H11" s="114" t="str">
        <f>SKP!K14</f>
        <v>bln</v>
      </c>
      <c r="I11" s="115" t="str">
        <f>SKP!L14</f>
        <v>-</v>
      </c>
      <c r="J11" s="110">
        <f>K11*SKP!E14</f>
        <v>0</v>
      </c>
      <c r="K11" s="23">
        <v>600</v>
      </c>
      <c r="L11" s="113" t="str">
        <f t="shared" ref="L11:L12" si="0">E11</f>
        <v>berkas</v>
      </c>
      <c r="M11" s="22">
        <v>100</v>
      </c>
      <c r="N11" s="40">
        <v>12</v>
      </c>
      <c r="O11" s="114" t="str">
        <f t="shared" ref="O11:O12" si="1">H11</f>
        <v>bln</v>
      </c>
      <c r="P11" s="116"/>
      <c r="Q11" s="117">
        <f>AG11</f>
        <v>296</v>
      </c>
      <c r="R11" s="45">
        <f>IF(I11="-",IF(P11="-",Q11/3,Q11/4),Q11/4)</f>
        <v>74</v>
      </c>
      <c r="T11" s="20">
        <f>IF(D11&gt;0,1,0)</f>
        <v>1</v>
      </c>
      <c r="U11" s="20">
        <f>IFERROR(R11,0)</f>
        <v>74</v>
      </c>
      <c r="W11" s="20">
        <f>100-(N11/G11*100)</f>
        <v>0</v>
      </c>
      <c r="X11" s="61" t="e">
        <f>100-(P11/I11*100)</f>
        <v>#VALUE!</v>
      </c>
      <c r="Y11" s="20">
        <f>K11/D11*100</f>
        <v>120</v>
      </c>
      <c r="Z11" s="20">
        <f>M11/F11*100</f>
        <v>100</v>
      </c>
      <c r="AA11" s="57">
        <f>IF(W11&gt;24,AD11,AC11)</f>
        <v>76.000000000000014</v>
      </c>
      <c r="AB11" s="57" t="e">
        <f>IF(X11&gt;24,AF11,AE11)</f>
        <v>#VALUE!</v>
      </c>
      <c r="AC11" s="20">
        <f>((1.76*G11-N11)/G11)*100</f>
        <v>76.000000000000014</v>
      </c>
      <c r="AD11" s="20">
        <f>76-((((1.76*G11-N11)/G11)*100)-100)</f>
        <v>99.999999999999986</v>
      </c>
      <c r="AE11" t="e">
        <f>((1.76*I11-P11)/I11)*100</f>
        <v>#VALUE!</v>
      </c>
      <c r="AF11" t="e">
        <f>76-((((1.76*I11-P11)/I11)*100)-100)</f>
        <v>#VALUE!</v>
      </c>
      <c r="AG11">
        <f>IFERROR(SUM(Y11:AB11),SUM(Y11:AA11))</f>
        <v>296</v>
      </c>
      <c r="AH11"/>
      <c r="AK11" s="62">
        <f>100-(N11/G11*100)</f>
        <v>0</v>
      </c>
      <c r="AL11" s="63" t="e">
        <f>100-(P11/I11*100)</f>
        <v>#VALUE!</v>
      </c>
      <c r="AM11" s="57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59">
        <f>IF(AK11&gt;24,(((K11/D11*100)+(M11/F11*100)+(76-((((1.76*G11-N11)/G11)*100)-100)))),(((K11/D11*100)+(M11/F11*100)+(((1.76*G11-N11)/G11)*100))))</f>
        <v>296</v>
      </c>
      <c r="AO11" s="20">
        <f>IFERROR(AM11,AN11)</f>
        <v>296</v>
      </c>
    </row>
    <row r="12" spans="1:41" s="20" customFormat="1" ht="19.5" customHeight="1" thickTop="1" thickBot="1">
      <c r="A12" s="46">
        <v>2</v>
      </c>
      <c r="B12" s="123" t="str">
        <f>SKP!C15</f>
        <v>Melaksanakan perbaikan putusan perkara</v>
      </c>
      <c r="C12" s="46">
        <f>SKP!F15</f>
        <v>0</v>
      </c>
      <c r="D12" s="124">
        <f>SKP!G15</f>
        <v>300</v>
      </c>
      <c r="E12" s="125" t="str">
        <f>SKP!H15</f>
        <v>berkas</v>
      </c>
      <c r="F12" s="126">
        <f>SKP!I15</f>
        <v>100</v>
      </c>
      <c r="G12" s="124">
        <f>SKP!J15</f>
        <v>12</v>
      </c>
      <c r="H12" s="126" t="str">
        <f>SKP!K15</f>
        <v>bln</v>
      </c>
      <c r="I12" s="127" t="str">
        <f>SKP!L15</f>
        <v>-</v>
      </c>
      <c r="J12" s="46">
        <f>K12*SKP!E15</f>
        <v>0</v>
      </c>
      <c r="K12" s="25">
        <v>450</v>
      </c>
      <c r="L12" s="125" t="str">
        <f t="shared" si="0"/>
        <v>berkas</v>
      </c>
      <c r="M12" s="26">
        <v>100</v>
      </c>
      <c r="N12" s="38">
        <v>12</v>
      </c>
      <c r="O12" s="126" t="str">
        <f t="shared" si="1"/>
        <v>bln</v>
      </c>
      <c r="P12" s="128"/>
      <c r="Q12" s="129">
        <f t="shared" ref="Q12" si="2">AG12</f>
        <v>326</v>
      </c>
      <c r="R12" s="45">
        <f t="shared" ref="R12" si="3">IF(I12="-",IF(P12="-",Q12/3,Q12/4),Q12/4)</f>
        <v>81.5</v>
      </c>
      <c r="T12" s="20">
        <f t="shared" ref="T12" si="4">IF(D12&gt;0,1,0)</f>
        <v>1</v>
      </c>
      <c r="U12" s="20">
        <f t="shared" ref="U12" si="5">IFERROR(R12,0)</f>
        <v>81.5</v>
      </c>
      <c r="W12" s="20">
        <f t="shared" ref="W12" si="6">100-(N12/G12*100)</f>
        <v>0</v>
      </c>
      <c r="X12" s="61" t="e">
        <f t="shared" ref="X12" si="7">100-(P12/I12*100)</f>
        <v>#VALUE!</v>
      </c>
      <c r="Y12" s="20">
        <f t="shared" ref="Y12" si="8">K12/D12*100</f>
        <v>150</v>
      </c>
      <c r="Z12" s="20">
        <f t="shared" ref="Z12" si="9">M12/F12*100</f>
        <v>100</v>
      </c>
      <c r="AA12" s="57">
        <f t="shared" ref="AA12" si="10">IF(W12&gt;24,AD12,AC12)</f>
        <v>76.000000000000014</v>
      </c>
      <c r="AB12" s="57" t="e">
        <f t="shared" ref="AB12" si="11">IF(X12&gt;24,AF12,AE12)</f>
        <v>#VALUE!</v>
      </c>
      <c r="AC12" s="20">
        <f t="shared" ref="AC12" si="12">((1.76*G12-N12)/G12)*100</f>
        <v>76.000000000000014</v>
      </c>
      <c r="AD12" s="20">
        <f t="shared" ref="AD12" si="13">76-((((1.76*G12-N12)/G12)*100)-100)</f>
        <v>99.999999999999986</v>
      </c>
      <c r="AE12" t="e">
        <f t="shared" ref="AE12" si="14">((1.76*I12-P12)/I12)*100</f>
        <v>#VALUE!</v>
      </c>
      <c r="AF12" t="e">
        <f t="shared" ref="AF12" si="15">76-((((1.76*I12-P12)/I12)*100)-100)</f>
        <v>#VALUE!</v>
      </c>
      <c r="AG12">
        <f t="shared" ref="AG12" si="16">IFERROR(SUM(Y12:AB12),SUM(Y12:AA12))</f>
        <v>326</v>
      </c>
      <c r="AH12"/>
      <c r="AK12" s="62">
        <f t="shared" ref="AK12" si="17">100-(N12/G12*100)</f>
        <v>0</v>
      </c>
      <c r="AL12" s="63" t="e">
        <f t="shared" ref="AL12" si="18">100-(P12/I12*100)</f>
        <v>#VALUE!</v>
      </c>
      <c r="AM12" s="57" t="e">
        <f t="shared" ref="AM12" si="19">IF(AND(AK12&gt;24,AL12&gt;24),(IFERROR(((K12/D12*100)+(M12/F12*100)+(76-((((1.76*G12-N12)/G12)*100)-100))+(76-((((1.76*I12-P12)/I12)*100)-100))),((K12/D12*100)+(M12/F12*100)+(76-((((1.76*G12-N12)/G12)*100)-100))))),(IFERROR(((K12/D12*100)+(M12/F12*100)+(((1.76*G12-N12)/G12)*100))+(((1.76*I12-P12)/I12)*100),((K12/D12*100)+(M12/F12*100)+(((1.76*G12-N12)/G12)*100)))))</f>
        <v>#VALUE!</v>
      </c>
      <c r="AN12" s="59">
        <f t="shared" ref="AN12" si="20">IF(AK12&gt;24,(((K12/D12*100)+(M12/F12*100)+(76-((((1.76*G12-N12)/G12)*100)-100)))),(((K12/D12*100)+(M12/F12*100)+(((1.76*G12-N12)/G12)*100))))</f>
        <v>326</v>
      </c>
      <c r="AO12" s="20">
        <f t="shared" ref="AO12" si="21">IFERROR(AM12,AN12)</f>
        <v>326</v>
      </c>
    </row>
    <row r="13" spans="1:41" s="20" customFormat="1" ht="18" customHeight="1" thickTop="1" thickBot="1">
      <c r="A13" s="46">
        <v>3</v>
      </c>
      <c r="B13" s="123" t="str">
        <f>SKP!C16</f>
        <v>Melakukan upload putusan melalui website</v>
      </c>
      <c r="C13" s="46">
        <f>SKP!F16</f>
        <v>0</v>
      </c>
      <c r="D13" s="124">
        <f>SKP!G16</f>
        <v>350</v>
      </c>
      <c r="E13" s="125" t="str">
        <f>SKP!H16</f>
        <v>putusan</v>
      </c>
      <c r="F13" s="126">
        <f>SKP!I16</f>
        <v>100</v>
      </c>
      <c r="G13" s="124">
        <f>SKP!J16</f>
        <v>12</v>
      </c>
      <c r="H13" s="126" t="str">
        <f>SKP!K16</f>
        <v>bln</v>
      </c>
      <c r="I13" s="127" t="str">
        <f>SKP!L16</f>
        <v>-</v>
      </c>
      <c r="J13" s="46">
        <f>K13*SKP!E16</f>
        <v>0</v>
      </c>
      <c r="K13" s="25">
        <v>430</v>
      </c>
      <c r="L13" s="125" t="str">
        <f>E13</f>
        <v>putusan</v>
      </c>
      <c r="M13" s="26">
        <v>100</v>
      </c>
      <c r="N13" s="38">
        <v>12</v>
      </c>
      <c r="O13" s="126" t="str">
        <f>H13</f>
        <v>bln</v>
      </c>
      <c r="P13" s="128"/>
      <c r="Q13" s="129">
        <f>AG13</f>
        <v>298.85714285714289</v>
      </c>
      <c r="R13" s="45">
        <f>IF(I13="-",IF(P13="-",Q13/3,Q13/4),Q13/4)</f>
        <v>74.714285714285722</v>
      </c>
      <c r="T13" s="20">
        <f>IF(D13&gt;0,1,0)</f>
        <v>1</v>
      </c>
      <c r="U13" s="20">
        <f>IFERROR(R13,0)</f>
        <v>74.714285714285722</v>
      </c>
      <c r="W13" s="20">
        <f>100-(N13/G13*100)</f>
        <v>0</v>
      </c>
      <c r="X13" s="61" t="e">
        <f>100-(P13/I13*100)</f>
        <v>#VALUE!</v>
      </c>
      <c r="Y13" s="20">
        <f>K13/D13*100</f>
        <v>122.85714285714286</v>
      </c>
      <c r="Z13" s="20">
        <f>M13/F13*100</f>
        <v>100</v>
      </c>
      <c r="AA13" s="57">
        <f>IF(W13&gt;24,AD13,AC13)</f>
        <v>76.000000000000014</v>
      </c>
      <c r="AB13" s="57" t="e">
        <f>IF(X13&gt;24,AF13,AE13)</f>
        <v>#VALUE!</v>
      </c>
      <c r="AC13" s="20">
        <f>((1.76*G13-N13)/G13)*100</f>
        <v>76.000000000000014</v>
      </c>
      <c r="AD13" s="20">
        <f>76-((((1.76*G13-N13)/G13)*100)-100)</f>
        <v>99.999999999999986</v>
      </c>
      <c r="AE13" t="e">
        <f>((1.76*I13-P13)/I13)*100</f>
        <v>#VALUE!</v>
      </c>
      <c r="AF13" t="e">
        <f>76-((((1.76*I13-P13)/I13)*100)-100)</f>
        <v>#VALUE!</v>
      </c>
      <c r="AG13">
        <f>IFERROR(SUM(Y13:AB13),SUM(Y13:AA13))</f>
        <v>298.85714285714289</v>
      </c>
      <c r="AH13"/>
      <c r="AK13" s="62">
        <f>100-(N13/G13*100)</f>
        <v>0</v>
      </c>
      <c r="AL13" s="63" t="e">
        <f>100-(P13/I13*100)</f>
        <v>#VALUE!</v>
      </c>
      <c r="AM13" s="57" t="e">
        <f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#VALUE!</v>
      </c>
      <c r="AN13" s="59">
        <f>IF(AK13&gt;24,(((K13/D13*100)+(M13/F13*100)+(76-((((1.76*G13-N13)/G13)*100)-100)))),(((K13/D13*100)+(M13/F13*100)+(((1.76*G13-N13)/G13)*100))))</f>
        <v>298.85714285714289</v>
      </c>
      <c r="AO13" s="20">
        <f>IFERROR(AM13,AN13)</f>
        <v>298.85714285714289</v>
      </c>
    </row>
    <row r="14" spans="1:41" s="20" customFormat="1" ht="15.75" customHeight="1" thickTop="1">
      <c r="A14" s="46"/>
      <c r="B14" s="123"/>
      <c r="C14" s="46"/>
      <c r="D14" s="124"/>
      <c r="E14" s="125"/>
      <c r="F14" s="126"/>
      <c r="G14" s="124"/>
      <c r="H14" s="126"/>
      <c r="I14" s="127"/>
      <c r="J14" s="46"/>
      <c r="K14" s="124"/>
      <c r="L14" s="125"/>
      <c r="M14" s="46"/>
      <c r="N14" s="124"/>
      <c r="O14" s="126"/>
      <c r="P14" s="128"/>
      <c r="Q14" s="129"/>
      <c r="R14" s="45"/>
      <c r="T14" s="20">
        <f>IF(D14&gt;0,1,0)</f>
        <v>0</v>
      </c>
      <c r="U14" s="20">
        <f>IFERROR(R14,0)</f>
        <v>0</v>
      </c>
      <c r="W14" s="20" t="e">
        <f>100-(N14/G14*100)</f>
        <v>#DIV/0!</v>
      </c>
      <c r="X14" s="61" t="e">
        <f>100-(P14/I14*100)</f>
        <v>#DIV/0!</v>
      </c>
      <c r="Y14" s="20" t="e">
        <f>K14/D14*100</f>
        <v>#DIV/0!</v>
      </c>
      <c r="Z14" s="20" t="e">
        <f>M14/F14*100</f>
        <v>#DIV/0!</v>
      </c>
      <c r="AA14" s="57" t="e">
        <f>IF(W14&gt;24,AD14,AC14)</f>
        <v>#DIV/0!</v>
      </c>
      <c r="AB14" s="57" t="e">
        <f>IF(X14&gt;24,AF14,AE14)</f>
        <v>#DIV/0!</v>
      </c>
      <c r="AC14" s="20" t="e">
        <f>((1.76*G14-N14)/G14)*100</f>
        <v>#DIV/0!</v>
      </c>
      <c r="AD14" s="20" t="e">
        <f>76-((((1.76*G14-N14)/G14)*100)-100)</f>
        <v>#DIV/0!</v>
      </c>
      <c r="AE14" t="e">
        <f>((1.76*I14-P14)/I14)*100</f>
        <v>#DIV/0!</v>
      </c>
      <c r="AF14" t="e">
        <f>76-((((1.76*I14-P14)/I14)*100)-100)</f>
        <v>#DIV/0!</v>
      </c>
      <c r="AG14" t="e">
        <f>IFERROR(SUM(Y14:AB14),SUM(Y14:AA14))</f>
        <v>#DIV/0!</v>
      </c>
      <c r="AH14"/>
      <c r="AK14" s="57" t="e">
        <f>100-(N14/G14*100)</f>
        <v>#DIV/0!</v>
      </c>
      <c r="AL14" s="58" t="e">
        <f>100-(P14/I14*100)</f>
        <v>#DIV/0!</v>
      </c>
      <c r="AM14" s="57" t="e">
        <f>IF(AND(AK14&gt;24,AL14&gt;24),(IFERROR(((K14/D14*100)+(M14/F14*100)+(76-((((1.76*G14-N14)/G14)*100)-100))+(76-((((1.76*I14-P14)/I14)*100)-100))),((K14/D14*100)+(M14/F14*100)+(76-((((1.76*G14-N14)/G14)*100)-100))))),(IFERROR(((K14/D14*100)+(M14/F14*100)+(((1.76*G14-N14)/G14)*100))+(((1.76*I14-P14)/I14)*100),((K14/D14*100)+(M14/F14*100)+(((1.76*G14-N14)/G14)*100)))))</f>
        <v>#DIV/0!</v>
      </c>
      <c r="AN14" s="59" t="e">
        <f>IF(AK14&gt;24,(((K14/D14*100)+(M14/F14*100)+(76-((((1.76*G14-N14)/G14)*100)-100)))),(((K14/D14*100)+(M14/F14*100)+(((1.76*G14-N14)/G14)*100))))</f>
        <v>#DIV/0!</v>
      </c>
      <c r="AO14" s="20" t="e">
        <f>IFERROR(AM14,AN14)</f>
        <v>#DIV/0!</v>
      </c>
    </row>
    <row r="15" spans="1:41" ht="26.25" customHeight="1" thickBot="1">
      <c r="A15" s="118"/>
      <c r="B15" s="119" t="s">
        <v>21</v>
      </c>
      <c r="C15" s="120"/>
      <c r="D15" s="205"/>
      <c r="E15" s="206"/>
      <c r="F15" s="206"/>
      <c r="G15" s="206"/>
      <c r="H15" s="206"/>
      <c r="I15" s="207"/>
      <c r="J15" s="121"/>
      <c r="K15" s="198"/>
      <c r="L15" s="199"/>
      <c r="M15" s="199"/>
      <c r="N15" s="199"/>
      <c r="O15" s="199"/>
      <c r="P15" s="200"/>
      <c r="Q15" s="122"/>
      <c r="R15" s="12"/>
    </row>
    <row r="16" spans="1:41" ht="15.75" customHeight="1" thickTop="1" thickBot="1">
      <c r="A16" s="47">
        <v>1</v>
      </c>
      <c r="B16" s="48" t="s">
        <v>33</v>
      </c>
      <c r="C16" s="48"/>
      <c r="D16" s="188"/>
      <c r="E16" s="188"/>
      <c r="F16" s="188"/>
      <c r="G16" s="188"/>
      <c r="H16" s="188"/>
      <c r="I16" s="188"/>
      <c r="J16" s="49"/>
      <c r="K16" s="189"/>
      <c r="L16" s="189"/>
      <c r="M16" s="189"/>
      <c r="N16" s="189"/>
      <c r="O16" s="189"/>
      <c r="P16" s="189"/>
      <c r="Q16" s="47"/>
      <c r="R16" s="185"/>
      <c r="Z16" s="60" t="s">
        <v>43</v>
      </c>
      <c r="AJ16" s="60" t="s">
        <v>39</v>
      </c>
      <c r="AL16" s="59"/>
    </row>
    <row r="17" spans="1:38" ht="15.75" customHeight="1" thickTop="1" thickBot="1">
      <c r="A17" s="47"/>
      <c r="B17" s="48" t="s">
        <v>33</v>
      </c>
      <c r="C17" s="48"/>
      <c r="D17" s="188"/>
      <c r="E17" s="188"/>
      <c r="F17" s="188"/>
      <c r="G17" s="188"/>
      <c r="H17" s="188"/>
      <c r="I17" s="188"/>
      <c r="J17" s="49"/>
      <c r="K17" s="189"/>
      <c r="L17" s="189"/>
      <c r="M17" s="189"/>
      <c r="N17" s="189"/>
      <c r="O17" s="189"/>
      <c r="P17" s="189"/>
      <c r="Q17" s="47"/>
      <c r="R17" s="186"/>
      <c r="Z17" t="s">
        <v>44</v>
      </c>
      <c r="AJ17" t="s">
        <v>40</v>
      </c>
      <c r="AL17" s="59"/>
    </row>
    <row r="18" spans="1:38" ht="15.75" customHeight="1" thickTop="1" thickBot="1">
      <c r="A18" s="47">
        <v>2</v>
      </c>
      <c r="B18" s="48" t="s">
        <v>34</v>
      </c>
      <c r="C18" s="48"/>
      <c r="D18" s="188"/>
      <c r="E18" s="188"/>
      <c r="F18" s="188"/>
      <c r="G18" s="188"/>
      <c r="H18" s="188"/>
      <c r="I18" s="188"/>
      <c r="J18" s="49"/>
      <c r="K18" s="189"/>
      <c r="L18" s="189"/>
      <c r="M18" s="189"/>
      <c r="N18" s="189"/>
      <c r="O18" s="189"/>
      <c r="P18" s="189"/>
      <c r="Q18" s="47"/>
      <c r="R18" s="185"/>
      <c r="AL18" s="59"/>
    </row>
    <row r="19" spans="1:38" ht="15.75" customHeight="1" thickTop="1" thickBot="1">
      <c r="A19" s="47"/>
      <c r="B19" s="48" t="s">
        <v>34</v>
      </c>
      <c r="C19" s="48"/>
      <c r="D19" s="188"/>
      <c r="E19" s="188"/>
      <c r="F19" s="188"/>
      <c r="G19" s="188"/>
      <c r="H19" s="188"/>
      <c r="I19" s="188"/>
      <c r="J19" s="49"/>
      <c r="K19" s="189"/>
      <c r="L19" s="189"/>
      <c r="M19" s="189"/>
      <c r="N19" s="189"/>
      <c r="O19" s="189"/>
      <c r="P19" s="189"/>
      <c r="Q19" s="47"/>
      <c r="R19" s="187"/>
      <c r="X19" t="e">
        <f>SUM(#REF!)</f>
        <v>#REF!</v>
      </c>
    </row>
    <row r="20" spans="1:38" ht="15.75" customHeight="1" thickTop="1" thickBot="1">
      <c r="A20" s="50"/>
      <c r="B20" s="51"/>
      <c r="C20" s="51"/>
      <c r="D20" s="52"/>
      <c r="E20" s="52"/>
      <c r="F20" s="52"/>
      <c r="G20" s="52"/>
      <c r="H20" s="52"/>
      <c r="I20" s="52"/>
      <c r="J20" s="53"/>
      <c r="K20" s="54"/>
      <c r="L20" s="54"/>
      <c r="M20" s="54"/>
      <c r="N20" s="54"/>
      <c r="O20" s="54"/>
      <c r="P20" s="54"/>
      <c r="Q20" s="55"/>
      <c r="R20" s="56"/>
    </row>
    <row r="21" spans="1:38" ht="13.5" customHeight="1" thickTop="1">
      <c r="A21" s="190" t="s">
        <v>19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R21" s="21">
        <f>(SUM(U11:U14)/T21)+R16+R18</f>
        <v>76.738095238095241</v>
      </c>
      <c r="T21">
        <f>SUM(T11:T16)</f>
        <v>3</v>
      </c>
    </row>
    <row r="22" spans="1:38" ht="13.5" customHeight="1" thickBo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33" t="str">
        <f>IF(R21&lt;=50,"(Buruk)",IF(R21&lt;=60,"(Sedang)",IF(R21&lt;=75,"(Cukup)",IF(R21&lt;=90.99,"(Baik)","(Sangat Baik)"))))</f>
        <v>(Baik)</v>
      </c>
    </row>
    <row r="23" spans="1:38" ht="7.5" customHeight="1" thickTop="1"/>
    <row r="24" spans="1:38">
      <c r="M24" s="178" t="s">
        <v>31</v>
      </c>
      <c r="N24" s="137"/>
      <c r="O24" s="137"/>
      <c r="P24" s="137"/>
      <c r="Q24" s="137"/>
      <c r="R24" s="137"/>
    </row>
    <row r="25" spans="1:38">
      <c r="M25" s="178" t="s">
        <v>28</v>
      </c>
      <c r="N25" s="178"/>
      <c r="O25" s="178"/>
      <c r="P25" s="178"/>
      <c r="Q25" s="178"/>
      <c r="R25" s="178"/>
    </row>
    <row r="26" spans="1:38" ht="13.5" customHeight="1"/>
    <row r="27" spans="1:38" ht="5.25" customHeight="1"/>
    <row r="28" spans="1:38">
      <c r="M28" s="138" t="str">
        <f>SKP!B25</f>
        <v xml:space="preserve"> ( ........................................... )</v>
      </c>
      <c r="N28" s="138"/>
      <c r="O28" s="138"/>
      <c r="P28" s="138"/>
      <c r="Q28" s="138"/>
      <c r="R28" s="138"/>
    </row>
    <row r="29" spans="1:38">
      <c r="M29" s="131" t="str">
        <f>SKP!B26</f>
        <v xml:space="preserve">                                                 NIP</v>
      </c>
      <c r="N29" s="131" t="s">
        <v>119</v>
      </c>
      <c r="O29" s="131"/>
      <c r="P29" s="131"/>
      <c r="Q29" s="131"/>
      <c r="R29" s="131"/>
    </row>
  </sheetData>
  <mergeCells count="35">
    <mergeCell ref="A6:Q6"/>
    <mergeCell ref="N10:O10"/>
    <mergeCell ref="N9:O9"/>
    <mergeCell ref="Q8:Q9"/>
    <mergeCell ref="D15:I15"/>
    <mergeCell ref="D8:I8"/>
    <mergeCell ref="D10:E10"/>
    <mergeCell ref="G10:H10"/>
    <mergeCell ref="A21:Q22"/>
    <mergeCell ref="K9:L9"/>
    <mergeCell ref="D9:E9"/>
    <mergeCell ref="M28:R28"/>
    <mergeCell ref="K15:P15"/>
    <mergeCell ref="G9:H9"/>
    <mergeCell ref="K10:L10"/>
    <mergeCell ref="D16:I16"/>
    <mergeCell ref="K16:P16"/>
    <mergeCell ref="D19:I19"/>
    <mergeCell ref="K19:P19"/>
    <mergeCell ref="A4:R4"/>
    <mergeCell ref="A5:R5"/>
    <mergeCell ref="M24:R24"/>
    <mergeCell ref="M25:R25"/>
    <mergeCell ref="R8:R9"/>
    <mergeCell ref="K8:P8"/>
    <mergeCell ref="A8:A9"/>
    <mergeCell ref="B8:B9"/>
    <mergeCell ref="C8:C9"/>
    <mergeCell ref="J8:J9"/>
    <mergeCell ref="R16:R17"/>
    <mergeCell ref="R18:R19"/>
    <mergeCell ref="D17:I17"/>
    <mergeCell ref="K17:P17"/>
    <mergeCell ref="D18:I18"/>
    <mergeCell ref="K18:P18"/>
  </mergeCells>
  <phoneticPr fontId="1" type="noConversion"/>
  <pageMargins left="2.58" right="0.74803149606299213" top="0.98425196850393704" bottom="0.98425196850393704" header="0.51181102362204722" footer="0.51181102362204722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8"/>
  <sheetViews>
    <sheetView topLeftCell="A22" zoomScale="90" zoomScaleNormal="90" workbookViewId="0">
      <selection activeCell="C29" sqref="C29"/>
    </sheetView>
  </sheetViews>
  <sheetFormatPr defaultRowHeight="12.75"/>
  <cols>
    <col min="1" max="1" width="2.2851562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1.42578125" customWidth="1"/>
    <col min="7" max="7" width="4.42578125" customWidth="1"/>
    <col min="8" max="8" width="13.285156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15" customHeight="1" thickBot="1">
      <c r="C2" s="130" t="s">
        <v>121</v>
      </c>
    </row>
    <row r="3" spans="2:20" ht="13.5" thickBot="1"/>
    <row r="4" spans="2:20" ht="30" customHeight="1" thickBot="1">
      <c r="B4" s="216" t="s">
        <v>65</v>
      </c>
      <c r="C4" s="219" t="s">
        <v>50</v>
      </c>
      <c r="D4" s="220"/>
      <c r="E4" s="220"/>
      <c r="F4" s="220"/>
      <c r="G4" s="220"/>
      <c r="H4" s="221"/>
      <c r="I4" s="80" t="s">
        <v>51</v>
      </c>
      <c r="K4" s="236" t="s">
        <v>66</v>
      </c>
      <c r="L4" s="237"/>
      <c r="M4" s="237"/>
      <c r="N4" s="237"/>
      <c r="O4" s="237"/>
      <c r="P4" s="237"/>
      <c r="Q4" s="237"/>
      <c r="R4" s="237"/>
      <c r="S4" s="237"/>
      <c r="T4" s="238"/>
    </row>
    <row r="5" spans="2:20" ht="30" customHeight="1" thickBot="1">
      <c r="B5" s="217"/>
      <c r="C5" s="234" t="s">
        <v>63</v>
      </c>
      <c r="D5" s="235"/>
      <c r="E5" s="76"/>
      <c r="F5" s="76">
        <f>PENGUKURAN!R21</f>
        <v>76.738095238095241</v>
      </c>
      <c r="G5" s="83" t="s">
        <v>71</v>
      </c>
      <c r="H5" s="77">
        <v>0.6</v>
      </c>
      <c r="I5" s="79">
        <f>F5*H5</f>
        <v>46.042857142857144</v>
      </c>
      <c r="K5" s="239" t="s">
        <v>68</v>
      </c>
      <c r="L5" s="240"/>
      <c r="M5" s="240"/>
      <c r="N5" s="240"/>
      <c r="O5" s="240"/>
      <c r="P5" s="240"/>
      <c r="Q5" s="240"/>
      <c r="R5" s="240"/>
      <c r="S5" s="240"/>
      <c r="T5" s="241"/>
    </row>
    <row r="6" spans="2:20" ht="30" customHeight="1" thickBot="1">
      <c r="B6" s="217"/>
      <c r="C6" s="222" t="s">
        <v>70</v>
      </c>
      <c r="D6" s="228" t="s">
        <v>52</v>
      </c>
      <c r="E6" s="229"/>
      <c r="F6" s="106">
        <v>90</v>
      </c>
      <c r="G6" s="230" t="str">
        <f>IF(F6&lt;=50,"(Buruk)",IF(F6&lt;=60,"(Sedang)",IF(F6&lt;=75,"(Cukup)",IF(F6&lt;=90.99,"(Baik)","(Sangat Baik)"))))</f>
        <v>(Baik)</v>
      </c>
      <c r="H6" s="231"/>
      <c r="I6" s="81"/>
      <c r="K6" s="68"/>
      <c r="L6" s="64"/>
      <c r="M6" s="64"/>
      <c r="N6" s="64"/>
      <c r="O6" s="64"/>
      <c r="P6" s="64"/>
      <c r="Q6" s="64"/>
      <c r="R6" s="64"/>
      <c r="S6" s="64"/>
      <c r="T6" s="65"/>
    </row>
    <row r="7" spans="2:20" ht="30" customHeight="1" thickBot="1">
      <c r="B7" s="217"/>
      <c r="C7" s="223"/>
      <c r="D7" s="228" t="s">
        <v>53</v>
      </c>
      <c r="E7" s="229"/>
      <c r="F7" s="106">
        <v>92</v>
      </c>
      <c r="G7" s="230" t="str">
        <f>IF(F7&lt;=50,"(Buruk)",IF(F7&lt;=60,"(Sedang)",IF(F7&lt;=75,"(Cukup)",IF(F7&lt;=90.99,"(Baik)","(Sangat Baik)"))))</f>
        <v>(Sangat Baik)</v>
      </c>
      <c r="H7" s="231"/>
      <c r="I7" s="81"/>
      <c r="K7" s="68"/>
      <c r="L7" s="64"/>
      <c r="M7" s="64"/>
      <c r="N7" s="64"/>
      <c r="O7" s="64"/>
      <c r="P7" s="64"/>
      <c r="Q7" s="64"/>
      <c r="R7" s="64"/>
      <c r="S7" s="64"/>
      <c r="T7" s="65"/>
    </row>
    <row r="8" spans="2:20" ht="30" customHeight="1" thickBot="1">
      <c r="B8" s="217"/>
      <c r="C8" s="223"/>
      <c r="D8" s="228" t="s">
        <v>54</v>
      </c>
      <c r="E8" s="229"/>
      <c r="F8" s="106">
        <v>91</v>
      </c>
      <c r="G8" s="230" t="str">
        <f>IF(F8&lt;=50,"(Buruk)",IF(F8&lt;=60,"(Sedang)",IF(F8&lt;=75,"(Cukup)",IF(F8&lt;=90.99,"(Baik)","(Sangat Baik)"))))</f>
        <v>(Sangat Baik)</v>
      </c>
      <c r="H8" s="231"/>
      <c r="I8" s="81"/>
      <c r="K8" s="68"/>
      <c r="L8" s="64"/>
      <c r="M8" s="64"/>
      <c r="N8" s="64"/>
      <c r="O8" s="64"/>
      <c r="P8" s="64"/>
      <c r="Q8" s="64"/>
      <c r="R8" s="64"/>
      <c r="S8" s="64"/>
      <c r="T8" s="65"/>
    </row>
    <row r="9" spans="2:20" ht="30" customHeight="1" thickBot="1">
      <c r="B9" s="217"/>
      <c r="C9" s="223"/>
      <c r="D9" s="228" t="s">
        <v>55</v>
      </c>
      <c r="E9" s="229"/>
      <c r="F9" s="106">
        <v>91</v>
      </c>
      <c r="G9" s="230" t="str">
        <f>IF(F9&lt;=50,"(Buruk)",IF(F9&lt;=60,"(Sedang)",IF(F9&lt;=75,"(Cukup)",IF(F9&lt;=90.99,"(Baik)","(Sangat Baik)"))))</f>
        <v>(Sangat Baik)</v>
      </c>
      <c r="H9" s="231"/>
      <c r="I9" s="81"/>
      <c r="K9" s="68"/>
      <c r="L9" s="64"/>
      <c r="M9" s="64"/>
      <c r="N9" s="64"/>
      <c r="O9" s="64"/>
      <c r="P9" s="64"/>
      <c r="Q9" s="64"/>
      <c r="R9" s="64"/>
      <c r="S9" s="64"/>
      <c r="T9" s="65"/>
    </row>
    <row r="10" spans="2:20" ht="30" customHeight="1" thickBot="1">
      <c r="B10" s="217"/>
      <c r="C10" s="223"/>
      <c r="D10" s="228" t="s">
        <v>56</v>
      </c>
      <c r="E10" s="229"/>
      <c r="F10" s="106">
        <v>90</v>
      </c>
      <c r="G10" s="230" t="str">
        <f>IF(F10&lt;=50,"(Buruk)",IF(F10&lt;=60,"(Sedang)",IF(F10&lt;=75,"(Cukup)",IF(F10&lt;=90.99,"(Baik)","(Sangat Baik)"))))</f>
        <v>(Baik)</v>
      </c>
      <c r="H10" s="231"/>
      <c r="I10" s="81"/>
      <c r="K10" s="68"/>
      <c r="L10" s="64"/>
      <c r="M10" s="64"/>
      <c r="N10" s="64"/>
      <c r="O10" s="64"/>
      <c r="P10" s="64"/>
      <c r="Q10" s="64"/>
      <c r="R10" s="64"/>
      <c r="S10" s="64"/>
      <c r="T10" s="65"/>
    </row>
    <row r="11" spans="2:20" ht="30" customHeight="1" thickBot="1">
      <c r="B11" s="217"/>
      <c r="C11" s="223"/>
      <c r="D11" s="228" t="s">
        <v>57</v>
      </c>
      <c r="E11" s="229"/>
      <c r="F11" s="106"/>
      <c r="G11" s="230"/>
      <c r="H11" s="231"/>
      <c r="I11" s="81"/>
      <c r="K11" s="68"/>
      <c r="L11" s="64"/>
      <c r="M11" s="64"/>
      <c r="N11" s="64"/>
      <c r="O11" s="64"/>
      <c r="P11" s="64"/>
      <c r="Q11" s="64"/>
      <c r="R11" s="64"/>
      <c r="S11" s="64"/>
      <c r="T11" s="65"/>
    </row>
    <row r="12" spans="2:20" ht="30" customHeight="1" thickBot="1">
      <c r="B12" s="217"/>
      <c r="C12" s="223"/>
      <c r="D12" s="228" t="s">
        <v>58</v>
      </c>
      <c r="E12" s="229"/>
      <c r="F12" s="78">
        <f>SUM(F6:F11)</f>
        <v>454</v>
      </c>
      <c r="G12" s="245"/>
      <c r="H12" s="246"/>
      <c r="I12" s="81"/>
      <c r="K12" s="242" t="s">
        <v>62</v>
      </c>
      <c r="L12" s="243"/>
      <c r="M12" s="243"/>
      <c r="N12" s="243"/>
      <c r="O12" s="243"/>
      <c r="P12" s="243"/>
      <c r="Q12" s="243"/>
      <c r="R12" s="243"/>
      <c r="S12" s="243"/>
      <c r="T12" s="244"/>
    </row>
    <row r="13" spans="2:20" ht="30" customHeight="1" thickBot="1">
      <c r="B13" s="217"/>
      <c r="C13" s="223"/>
      <c r="D13" s="228" t="s">
        <v>59</v>
      </c>
      <c r="E13" s="229"/>
      <c r="F13" s="84">
        <f>IF(F11="-",IF(F11="-",F12/5,F12/6),F12/6)</f>
        <v>75.666666666666671</v>
      </c>
      <c r="G13" s="230" t="str">
        <f>IF(F13&lt;=50,"(Buruk)",IF(F13&lt;=60,"(Sedang)",IF(F13&lt;=75,"(Cukup)",IF(F13&lt;=90.99,"(Baik)","(Sangat Baik)"))))</f>
        <v>(Baik)</v>
      </c>
      <c r="H13" s="231"/>
      <c r="I13" s="81"/>
      <c r="K13" s="236" t="s">
        <v>67</v>
      </c>
      <c r="L13" s="237"/>
      <c r="M13" s="237"/>
      <c r="N13" s="237"/>
      <c r="O13" s="237"/>
      <c r="P13" s="237"/>
      <c r="Q13" s="237"/>
      <c r="R13" s="237"/>
      <c r="S13" s="237"/>
      <c r="T13" s="238"/>
    </row>
    <row r="14" spans="2:20" ht="30" customHeight="1" thickBot="1">
      <c r="B14" s="218"/>
      <c r="C14" s="224"/>
      <c r="D14" s="232" t="s">
        <v>72</v>
      </c>
      <c r="E14" s="233"/>
      <c r="F14" s="87">
        <f>F13</f>
        <v>75.666666666666671</v>
      </c>
      <c r="G14" s="82" t="s">
        <v>71</v>
      </c>
      <c r="H14" s="85">
        <v>0.4</v>
      </c>
      <c r="I14" s="79">
        <f>F14*H14</f>
        <v>30.266666666666669</v>
      </c>
      <c r="K14" s="239" t="s">
        <v>69</v>
      </c>
      <c r="L14" s="240"/>
      <c r="M14" s="240"/>
      <c r="N14" s="240"/>
      <c r="O14" s="240"/>
      <c r="P14" s="240"/>
      <c r="Q14" s="240"/>
      <c r="R14" s="240"/>
      <c r="S14" s="240"/>
      <c r="T14" s="241"/>
    </row>
    <row r="15" spans="2:20" ht="30" customHeight="1" thickBot="1">
      <c r="B15" s="225"/>
      <c r="C15" s="226"/>
      <c r="D15" s="226"/>
      <c r="E15" s="226"/>
      <c r="F15" s="226"/>
      <c r="G15" s="226"/>
      <c r="H15" s="227"/>
      <c r="I15" s="108">
        <f>I14+I5</f>
        <v>76.30952380952381</v>
      </c>
      <c r="K15" s="68"/>
      <c r="L15" s="64"/>
      <c r="M15" s="64"/>
      <c r="N15" s="64"/>
      <c r="O15" s="64"/>
      <c r="P15" s="64"/>
      <c r="Q15" s="64"/>
      <c r="R15" s="64"/>
      <c r="S15" s="64"/>
      <c r="T15" s="65"/>
    </row>
    <row r="16" spans="2:20" ht="30" customHeight="1" thickBot="1">
      <c r="B16" s="211" t="s">
        <v>60</v>
      </c>
      <c r="C16" s="212"/>
      <c r="D16" s="212"/>
      <c r="E16" s="212"/>
      <c r="F16" s="212"/>
      <c r="G16" s="212"/>
      <c r="H16" s="212"/>
      <c r="I16" s="75" t="str">
        <f>IF(I15&lt;=50,"(Buruk)",IF(I15&lt;=60,"(Sedang)",IF(I15&lt;=75,"(Cukup)",IF(I15&lt;=90.99,"(Baik)","(Sangat Baik)"))))</f>
        <v>(Baik)</v>
      </c>
      <c r="J16" s="86"/>
      <c r="K16" s="68"/>
      <c r="L16" s="64"/>
      <c r="M16" s="64"/>
      <c r="N16" s="64"/>
      <c r="O16" s="64"/>
      <c r="P16" s="64"/>
      <c r="Q16" s="64"/>
      <c r="R16" s="64"/>
      <c r="S16" s="64"/>
      <c r="T16" s="65"/>
    </row>
    <row r="17" spans="2:20" ht="30" customHeight="1">
      <c r="B17" s="213" t="s">
        <v>61</v>
      </c>
      <c r="C17" s="214"/>
      <c r="D17" s="214"/>
      <c r="E17" s="214"/>
      <c r="F17" s="214"/>
      <c r="G17" s="214"/>
      <c r="H17" s="214"/>
      <c r="I17" s="215"/>
      <c r="K17" s="68"/>
      <c r="L17" s="64"/>
      <c r="M17" s="64"/>
      <c r="N17" s="64"/>
      <c r="O17" s="64"/>
      <c r="P17" s="64"/>
      <c r="Q17" s="64"/>
      <c r="R17" s="64"/>
      <c r="S17" s="64"/>
      <c r="T17" s="65"/>
    </row>
    <row r="18" spans="2:20" ht="30" customHeight="1">
      <c r="B18" s="208" t="s">
        <v>64</v>
      </c>
      <c r="C18" s="209"/>
      <c r="D18" s="209"/>
      <c r="E18" s="209"/>
      <c r="F18" s="209"/>
      <c r="G18" s="209"/>
      <c r="H18" s="209"/>
      <c r="I18" s="210"/>
      <c r="K18" s="68"/>
      <c r="L18" s="64"/>
      <c r="M18" s="64"/>
      <c r="N18" s="64"/>
      <c r="O18" s="64"/>
      <c r="P18" s="64"/>
      <c r="Q18" s="64"/>
      <c r="R18" s="64"/>
      <c r="S18" s="64"/>
      <c r="T18" s="65"/>
    </row>
    <row r="19" spans="2:20" ht="30" customHeight="1">
      <c r="B19" s="208"/>
      <c r="C19" s="209"/>
      <c r="D19" s="209"/>
      <c r="E19" s="209"/>
      <c r="F19" s="209"/>
      <c r="G19" s="209"/>
      <c r="H19" s="209"/>
      <c r="I19" s="210"/>
      <c r="K19" s="72"/>
      <c r="L19" s="64"/>
      <c r="M19" s="64"/>
      <c r="N19" s="64"/>
      <c r="O19" s="64"/>
      <c r="P19" s="64"/>
      <c r="Q19" s="64"/>
      <c r="R19" s="64"/>
      <c r="S19" s="64"/>
      <c r="T19" s="65"/>
    </row>
    <row r="20" spans="2:20" ht="30" customHeight="1">
      <c r="B20" s="208"/>
      <c r="C20" s="209"/>
      <c r="D20" s="209"/>
      <c r="E20" s="209"/>
      <c r="F20" s="209"/>
      <c r="G20" s="209"/>
      <c r="H20" s="209"/>
      <c r="I20" s="210"/>
      <c r="K20" s="71"/>
      <c r="L20" s="64"/>
      <c r="M20" s="64"/>
      <c r="N20" s="64"/>
      <c r="O20" s="64"/>
      <c r="P20" s="64"/>
      <c r="Q20" s="64"/>
      <c r="R20" s="64"/>
      <c r="S20" s="64"/>
      <c r="T20" s="65"/>
    </row>
    <row r="21" spans="2:20" ht="30" customHeight="1">
      <c r="B21" s="208"/>
      <c r="C21" s="209"/>
      <c r="D21" s="209"/>
      <c r="E21" s="209"/>
      <c r="F21" s="209"/>
      <c r="G21" s="209"/>
      <c r="H21" s="209"/>
      <c r="I21" s="210"/>
      <c r="K21" s="72"/>
      <c r="L21" s="64"/>
      <c r="M21" s="64"/>
      <c r="N21" s="64"/>
      <c r="O21" s="64"/>
      <c r="P21" s="64"/>
      <c r="Q21" s="64"/>
      <c r="R21" s="64"/>
      <c r="S21" s="64"/>
      <c r="T21" s="65"/>
    </row>
    <row r="22" spans="2:20" ht="30" customHeight="1">
      <c r="B22" s="208"/>
      <c r="C22" s="209"/>
      <c r="D22" s="209"/>
      <c r="E22" s="209"/>
      <c r="F22" s="209"/>
      <c r="G22" s="209"/>
      <c r="H22" s="209"/>
      <c r="I22" s="210"/>
      <c r="K22" s="72"/>
      <c r="L22" s="64"/>
      <c r="M22" s="64"/>
      <c r="N22" s="64"/>
      <c r="O22" s="64"/>
      <c r="P22" s="64"/>
      <c r="Q22" s="64"/>
      <c r="R22" s="64"/>
      <c r="S22" s="64"/>
      <c r="T22" s="65"/>
    </row>
    <row r="23" spans="2:20" ht="30" customHeight="1">
      <c r="B23" s="208"/>
      <c r="C23" s="209"/>
      <c r="D23" s="209"/>
      <c r="E23" s="209"/>
      <c r="F23" s="209"/>
      <c r="G23" s="209"/>
      <c r="H23" s="209"/>
      <c r="I23" s="210"/>
      <c r="K23" s="73"/>
      <c r="L23" s="64"/>
      <c r="M23" s="64"/>
      <c r="N23" s="64"/>
      <c r="O23" s="64"/>
      <c r="P23" s="64"/>
      <c r="Q23" s="64"/>
      <c r="R23" s="64"/>
      <c r="S23" s="64"/>
      <c r="T23" s="65"/>
    </row>
    <row r="24" spans="2:20" ht="30" customHeight="1">
      <c r="B24" s="208"/>
      <c r="C24" s="209"/>
      <c r="D24" s="209"/>
      <c r="E24" s="209"/>
      <c r="F24" s="209"/>
      <c r="G24" s="209"/>
      <c r="H24" s="209"/>
      <c r="I24" s="210"/>
      <c r="K24" s="73"/>
      <c r="L24" s="64"/>
      <c r="M24" s="64"/>
      <c r="N24" s="64"/>
      <c r="O24" s="64"/>
      <c r="P24" s="64"/>
      <c r="Q24" s="64"/>
      <c r="R24" s="64"/>
      <c r="S24" s="64"/>
      <c r="T24" s="65"/>
    </row>
    <row r="25" spans="2:20" ht="30" customHeight="1">
      <c r="B25" s="265" t="s">
        <v>62</v>
      </c>
      <c r="C25" s="266"/>
      <c r="D25" s="266"/>
      <c r="E25" s="266"/>
      <c r="F25" s="266"/>
      <c r="G25" s="266"/>
      <c r="H25" s="266"/>
      <c r="I25" s="267"/>
      <c r="J25" s="70"/>
      <c r="K25" s="262" t="s">
        <v>62</v>
      </c>
      <c r="L25" s="263"/>
      <c r="M25" s="263"/>
      <c r="N25" s="263"/>
      <c r="O25" s="263"/>
      <c r="P25" s="263"/>
      <c r="Q25" s="263"/>
      <c r="R25" s="263"/>
      <c r="S25" s="263"/>
      <c r="T25" s="264"/>
    </row>
    <row r="26" spans="2:20" ht="30" customHeight="1" thickBot="1">
      <c r="B26" s="268"/>
      <c r="C26" s="269"/>
      <c r="D26" s="269"/>
      <c r="E26" s="269"/>
      <c r="F26" s="269"/>
      <c r="G26" s="269"/>
      <c r="H26" s="269"/>
      <c r="I26" s="270"/>
      <c r="K26" s="74"/>
      <c r="L26" s="66"/>
      <c r="M26" s="66"/>
      <c r="N26" s="66"/>
      <c r="O26" s="66"/>
      <c r="P26" s="66"/>
      <c r="Q26" s="66"/>
      <c r="R26" s="66"/>
      <c r="S26" s="66"/>
      <c r="T26" s="67"/>
    </row>
    <row r="27" spans="2:20" ht="15">
      <c r="K27" s="69"/>
      <c r="L27" s="64"/>
    </row>
    <row r="28" spans="2:20" ht="15.75" thickBot="1">
      <c r="K28" s="69"/>
      <c r="L28" s="64"/>
    </row>
    <row r="29" spans="2:20" ht="15.75" thickBot="1">
      <c r="C29" s="130" t="s">
        <v>121</v>
      </c>
      <c r="K29" s="69"/>
      <c r="L29" s="64"/>
    </row>
    <row r="30" spans="2:20" ht="15.75" thickBot="1">
      <c r="K30" s="69"/>
      <c r="L30" s="64"/>
    </row>
    <row r="31" spans="2:20" ht="15">
      <c r="B31" s="92"/>
      <c r="C31" s="89"/>
      <c r="D31" s="89"/>
      <c r="E31" s="89"/>
      <c r="F31" s="89"/>
      <c r="G31" s="89"/>
      <c r="H31" s="89"/>
      <c r="I31" s="90"/>
      <c r="K31" s="69"/>
      <c r="L31" s="64"/>
    </row>
    <row r="32" spans="2:20" ht="15.75">
      <c r="B32" s="96" t="s">
        <v>91</v>
      </c>
      <c r="C32" s="97" t="s">
        <v>92</v>
      </c>
      <c r="D32" s="64"/>
      <c r="E32" s="64"/>
      <c r="F32" s="64"/>
      <c r="G32" s="64"/>
      <c r="H32" s="64"/>
      <c r="I32" s="65"/>
      <c r="K32" s="69"/>
      <c r="L32" s="64"/>
    </row>
    <row r="33" spans="2:20" ht="15">
      <c r="B33" s="72"/>
      <c r="C33" s="64"/>
      <c r="D33" s="64"/>
      <c r="E33" s="64"/>
      <c r="F33" s="64"/>
      <c r="G33" s="64"/>
      <c r="H33" s="64"/>
      <c r="I33" s="65"/>
      <c r="K33" s="69"/>
      <c r="L33" s="64"/>
    </row>
    <row r="34" spans="2:20" ht="15">
      <c r="B34" s="72"/>
      <c r="C34" s="64"/>
      <c r="D34" s="64"/>
      <c r="E34" s="64"/>
      <c r="F34" s="64"/>
      <c r="G34" s="64"/>
      <c r="H34" s="64"/>
      <c r="I34" s="65"/>
      <c r="K34" s="69"/>
      <c r="L34" s="64"/>
    </row>
    <row r="35" spans="2:20" ht="15">
      <c r="B35" s="72"/>
      <c r="C35" s="64"/>
      <c r="D35" s="64"/>
      <c r="E35" s="64"/>
      <c r="F35" s="64"/>
      <c r="G35" s="64"/>
      <c r="H35" s="64"/>
      <c r="I35" s="65"/>
      <c r="K35" s="69"/>
      <c r="L35" s="64"/>
    </row>
    <row r="36" spans="2:20" ht="18.75">
      <c r="B36" s="72"/>
      <c r="C36" s="64"/>
      <c r="D36" s="64"/>
      <c r="E36" s="64"/>
      <c r="F36" s="64"/>
      <c r="G36" s="64"/>
      <c r="H36" s="64"/>
      <c r="I36" s="65"/>
      <c r="K36" s="255" t="s">
        <v>73</v>
      </c>
      <c r="L36" s="255"/>
      <c r="M36" s="255"/>
      <c r="N36" s="255"/>
      <c r="O36" s="255"/>
      <c r="P36" s="255"/>
      <c r="Q36" s="255"/>
      <c r="R36" s="255"/>
      <c r="S36" s="255"/>
      <c r="T36" s="255"/>
    </row>
    <row r="37" spans="2:20" ht="18.75">
      <c r="B37" s="72"/>
      <c r="C37" s="64"/>
      <c r="D37" s="64"/>
      <c r="E37" s="64"/>
      <c r="F37" s="64"/>
      <c r="G37" s="64"/>
      <c r="H37" s="64"/>
      <c r="I37" s="65"/>
      <c r="K37" s="255" t="s">
        <v>74</v>
      </c>
      <c r="L37" s="255"/>
      <c r="M37" s="255"/>
      <c r="N37" s="255"/>
      <c r="O37" s="255"/>
      <c r="P37" s="255"/>
      <c r="Q37" s="255"/>
      <c r="R37" s="255"/>
      <c r="S37" s="255"/>
      <c r="T37" s="255"/>
    </row>
    <row r="38" spans="2:20">
      <c r="B38" s="72"/>
      <c r="C38" s="64"/>
      <c r="D38" s="64"/>
      <c r="E38" s="64"/>
      <c r="F38" s="64"/>
      <c r="G38" s="64"/>
      <c r="H38" s="64"/>
      <c r="I38" s="65"/>
      <c r="K38" s="64"/>
      <c r="L38" s="64"/>
    </row>
    <row r="39" spans="2:20" ht="15.75">
      <c r="B39" s="72"/>
      <c r="C39" s="64"/>
      <c r="D39" s="64"/>
      <c r="E39" s="64"/>
      <c r="F39" s="64"/>
      <c r="G39" s="64"/>
      <c r="H39" s="64"/>
      <c r="I39" s="65"/>
      <c r="K39" s="93" t="s">
        <v>86</v>
      </c>
      <c r="L39" s="64"/>
      <c r="Q39" s="95" t="s">
        <v>75</v>
      </c>
    </row>
    <row r="40" spans="2:20" ht="16.5" thickBot="1">
      <c r="B40" s="72"/>
      <c r="C40" s="64"/>
      <c r="D40" s="64"/>
      <c r="E40" s="64"/>
      <c r="F40" s="64"/>
      <c r="G40" s="64"/>
      <c r="H40" s="64"/>
      <c r="I40" s="65"/>
      <c r="K40" s="94" t="s">
        <v>87</v>
      </c>
      <c r="P40" s="88"/>
      <c r="Q40" s="95" t="s">
        <v>84</v>
      </c>
      <c r="R40" s="95" t="s">
        <v>85</v>
      </c>
    </row>
    <row r="41" spans="2:20" ht="30" customHeight="1">
      <c r="B41" s="72"/>
      <c r="C41" s="64"/>
      <c r="D41" s="64"/>
      <c r="E41" s="64"/>
      <c r="F41" s="64"/>
      <c r="G41" s="64"/>
      <c r="H41" s="64"/>
      <c r="I41" s="65"/>
      <c r="K41" s="256" t="s">
        <v>88</v>
      </c>
      <c r="L41" s="259" t="s">
        <v>76</v>
      </c>
      <c r="M41" s="260"/>
      <c r="N41" s="260"/>
      <c r="O41" s="260"/>
      <c r="P41" s="260"/>
      <c r="Q41" s="260"/>
      <c r="R41" s="260"/>
      <c r="S41" s="260"/>
      <c r="T41" s="261"/>
    </row>
    <row r="42" spans="2:20" ht="30" customHeight="1" thickBot="1">
      <c r="B42" s="91"/>
      <c r="C42" s="66"/>
      <c r="D42" s="66"/>
      <c r="E42" s="66"/>
      <c r="F42" s="66"/>
      <c r="G42" s="66"/>
      <c r="H42" s="66"/>
      <c r="I42" s="67"/>
      <c r="K42" s="257"/>
      <c r="L42" s="249" t="s">
        <v>77</v>
      </c>
      <c r="M42" s="250"/>
      <c r="N42" s="250"/>
      <c r="O42" s="251"/>
      <c r="P42" s="281" t="s">
        <v>116</v>
      </c>
      <c r="Q42" s="282"/>
      <c r="R42" s="282"/>
      <c r="S42" s="282"/>
      <c r="T42" s="283"/>
    </row>
    <row r="43" spans="2:20" ht="30" customHeight="1">
      <c r="B43" s="92"/>
      <c r="C43" s="89"/>
      <c r="D43" s="89"/>
      <c r="E43" s="99" t="s">
        <v>93</v>
      </c>
      <c r="F43" s="89"/>
      <c r="G43" s="89"/>
      <c r="H43" s="89"/>
      <c r="I43" s="90"/>
      <c r="K43" s="257"/>
      <c r="L43" s="249" t="s">
        <v>78</v>
      </c>
      <c r="M43" s="250"/>
      <c r="N43" s="250"/>
      <c r="O43" s="251"/>
      <c r="P43" s="281" t="s">
        <v>116</v>
      </c>
      <c r="Q43" s="282"/>
      <c r="R43" s="282"/>
      <c r="S43" s="282"/>
      <c r="T43" s="283"/>
    </row>
    <row r="44" spans="2:20" ht="30" customHeight="1">
      <c r="B44" s="72"/>
      <c r="C44" s="64"/>
      <c r="D44" s="64"/>
      <c r="E44" s="247" t="s">
        <v>82</v>
      </c>
      <c r="F44" s="247"/>
      <c r="G44" s="247"/>
      <c r="H44" s="247"/>
      <c r="I44" s="248"/>
      <c r="K44" s="257"/>
      <c r="L44" s="249" t="s">
        <v>79</v>
      </c>
      <c r="M44" s="250"/>
      <c r="N44" s="250"/>
      <c r="O44" s="251"/>
      <c r="P44" s="281" t="s">
        <v>116</v>
      </c>
      <c r="Q44" s="282"/>
      <c r="R44" s="282"/>
      <c r="S44" s="282"/>
      <c r="T44" s="283"/>
    </row>
    <row r="45" spans="2:20" ht="30" customHeight="1">
      <c r="B45" s="72"/>
      <c r="C45" s="64"/>
      <c r="D45" s="64"/>
      <c r="E45" s="64"/>
      <c r="F45" s="64"/>
      <c r="G45" s="64"/>
      <c r="H45" s="64"/>
      <c r="I45" s="65"/>
      <c r="K45" s="257"/>
      <c r="L45" s="249" t="s">
        <v>80</v>
      </c>
      <c r="M45" s="250"/>
      <c r="N45" s="250"/>
      <c r="O45" s="251"/>
      <c r="P45" s="274" t="str">
        <f>SKP!I10</f>
        <v>Operator pada Tim ( .................................... )</v>
      </c>
      <c r="Q45" s="275"/>
      <c r="R45" s="275"/>
      <c r="S45" s="275"/>
      <c r="T45" s="276"/>
    </row>
    <row r="46" spans="2:20" ht="30" customHeight="1" thickBot="1">
      <c r="B46" s="72"/>
      <c r="C46" s="64"/>
      <c r="D46" s="64"/>
      <c r="E46" s="277" t="s">
        <v>112</v>
      </c>
      <c r="F46" s="277"/>
      <c r="G46" s="277"/>
      <c r="H46" s="277"/>
      <c r="I46" s="278"/>
      <c r="K46" s="258"/>
      <c r="L46" s="252" t="s">
        <v>81</v>
      </c>
      <c r="M46" s="253"/>
      <c r="N46" s="253"/>
      <c r="O46" s="254"/>
      <c r="P46" s="271" t="str">
        <f>SKP!I11</f>
        <v>Kepaniteraan Mahkamah Agung</v>
      </c>
      <c r="Q46" s="272"/>
      <c r="R46" s="272"/>
      <c r="S46" s="272"/>
      <c r="T46" s="273"/>
    </row>
    <row r="47" spans="2:20" ht="30" customHeight="1">
      <c r="B47" s="72"/>
      <c r="C47" s="64"/>
      <c r="D47" s="64"/>
      <c r="E47" s="279" t="s">
        <v>113</v>
      </c>
      <c r="F47" s="279"/>
      <c r="G47" s="279"/>
      <c r="H47" s="279"/>
      <c r="I47" s="280"/>
      <c r="K47" s="256" t="s">
        <v>89</v>
      </c>
      <c r="L47" s="259" t="s">
        <v>82</v>
      </c>
      <c r="M47" s="260"/>
      <c r="N47" s="260"/>
      <c r="O47" s="260"/>
      <c r="P47" s="260"/>
      <c r="Q47" s="260"/>
      <c r="R47" s="260"/>
      <c r="S47" s="260"/>
      <c r="T47" s="261"/>
    </row>
    <row r="48" spans="2:20" ht="30" customHeight="1">
      <c r="B48" s="96" t="s">
        <v>94</v>
      </c>
      <c r="C48" s="97" t="s">
        <v>95</v>
      </c>
      <c r="D48" s="64"/>
      <c r="E48" s="102"/>
      <c r="F48" s="102"/>
      <c r="G48" s="102"/>
      <c r="H48" s="102"/>
      <c r="I48" s="103"/>
      <c r="K48" s="257"/>
      <c r="L48" s="249" t="s">
        <v>77</v>
      </c>
      <c r="M48" s="250"/>
      <c r="N48" s="250"/>
      <c r="O48" s="251"/>
      <c r="P48" s="281" t="s">
        <v>116</v>
      </c>
      <c r="Q48" s="282"/>
      <c r="R48" s="282"/>
      <c r="S48" s="282"/>
      <c r="T48" s="283"/>
    </row>
    <row r="49" spans="2:20" ht="30" customHeight="1">
      <c r="B49" s="96"/>
      <c r="C49" s="247" t="s">
        <v>96</v>
      </c>
      <c r="D49" s="247"/>
      <c r="E49" s="247"/>
      <c r="F49" s="64"/>
      <c r="G49" s="64"/>
      <c r="H49" s="64"/>
      <c r="I49" s="65"/>
      <c r="K49" s="257"/>
      <c r="L49" s="249" t="s">
        <v>78</v>
      </c>
      <c r="M49" s="250"/>
      <c r="N49" s="250"/>
      <c r="O49" s="251"/>
      <c r="P49" s="281" t="s">
        <v>116</v>
      </c>
      <c r="Q49" s="282"/>
      <c r="R49" s="282"/>
      <c r="S49" s="282"/>
      <c r="T49" s="283"/>
    </row>
    <row r="50" spans="2:20" ht="30" customHeight="1">
      <c r="B50" s="72"/>
      <c r="C50" s="100"/>
      <c r="D50" s="101"/>
      <c r="E50" s="101"/>
      <c r="F50" s="64"/>
      <c r="G50" s="64"/>
      <c r="H50" s="64"/>
      <c r="I50" s="65"/>
      <c r="K50" s="257"/>
      <c r="L50" s="249" t="s">
        <v>79</v>
      </c>
      <c r="M50" s="250"/>
      <c r="N50" s="250"/>
      <c r="O50" s="251"/>
      <c r="P50" s="281" t="s">
        <v>116</v>
      </c>
      <c r="Q50" s="282"/>
      <c r="R50" s="282"/>
      <c r="S50" s="282"/>
      <c r="T50" s="283"/>
    </row>
    <row r="51" spans="2:20" ht="30" customHeight="1">
      <c r="B51" s="72"/>
      <c r="C51" s="284" t="s">
        <v>114</v>
      </c>
      <c r="D51" s="284"/>
      <c r="E51" s="284"/>
      <c r="F51" s="64"/>
      <c r="G51" s="64"/>
      <c r="H51" s="64"/>
      <c r="I51" s="65"/>
      <c r="K51" s="257"/>
      <c r="L51" s="249" t="s">
        <v>80</v>
      </c>
      <c r="M51" s="250"/>
      <c r="N51" s="250"/>
      <c r="O51" s="251"/>
      <c r="P51" s="274" t="str">
        <f>SKP!D10</f>
        <v>Askor pada Tim ( ......................................... )</v>
      </c>
      <c r="Q51" s="275"/>
      <c r="R51" s="275"/>
      <c r="S51" s="275"/>
      <c r="T51" s="276"/>
    </row>
    <row r="52" spans="2:20" ht="30" customHeight="1" thickBot="1">
      <c r="B52" s="72"/>
      <c r="C52" s="247" t="s">
        <v>113</v>
      </c>
      <c r="D52" s="247"/>
      <c r="E52" s="247"/>
      <c r="F52" s="64"/>
      <c r="G52" s="64"/>
      <c r="H52" s="64"/>
      <c r="I52" s="65"/>
      <c r="K52" s="258"/>
      <c r="L52" s="252" t="s">
        <v>81</v>
      </c>
      <c r="M52" s="253"/>
      <c r="N52" s="253"/>
      <c r="O52" s="254"/>
      <c r="P52" s="271" t="str">
        <f>SKP!D11</f>
        <v>Kepaniteraan Mahkamah Agung</v>
      </c>
      <c r="Q52" s="272"/>
      <c r="R52" s="272"/>
      <c r="S52" s="272"/>
      <c r="T52" s="273"/>
    </row>
    <row r="53" spans="2:20" ht="30" customHeight="1">
      <c r="B53" s="72"/>
      <c r="C53" s="104"/>
      <c r="D53" s="104"/>
      <c r="E53" s="98" t="s">
        <v>97</v>
      </c>
      <c r="F53" s="64"/>
      <c r="G53" s="64"/>
      <c r="H53" s="64"/>
      <c r="I53" s="65"/>
      <c r="K53" s="256" t="s">
        <v>90</v>
      </c>
      <c r="L53" s="259" t="s">
        <v>83</v>
      </c>
      <c r="M53" s="260"/>
      <c r="N53" s="260"/>
      <c r="O53" s="260"/>
      <c r="P53" s="260"/>
      <c r="Q53" s="260"/>
      <c r="R53" s="260"/>
      <c r="S53" s="260"/>
      <c r="T53" s="261"/>
    </row>
    <row r="54" spans="2:20" ht="30" customHeight="1">
      <c r="B54" s="72"/>
      <c r="C54" s="105"/>
      <c r="D54" s="105"/>
      <c r="E54" s="247" t="s">
        <v>83</v>
      </c>
      <c r="F54" s="247"/>
      <c r="G54" s="247"/>
      <c r="H54" s="247"/>
      <c r="I54" s="248"/>
      <c r="K54" s="257"/>
      <c r="L54" s="249" t="s">
        <v>77</v>
      </c>
      <c r="M54" s="250"/>
      <c r="N54" s="250"/>
      <c r="O54" s="251"/>
      <c r="P54" s="274" t="s">
        <v>101</v>
      </c>
      <c r="Q54" s="275"/>
      <c r="R54" s="275"/>
      <c r="S54" s="275"/>
      <c r="T54" s="276"/>
    </row>
    <row r="55" spans="2:20" ht="30" customHeight="1">
      <c r="B55" s="72"/>
      <c r="C55" s="64"/>
      <c r="D55" s="64"/>
      <c r="E55" s="64"/>
      <c r="F55" s="64"/>
      <c r="G55" s="64"/>
      <c r="H55" s="64"/>
      <c r="I55" s="65"/>
      <c r="K55" s="257"/>
      <c r="L55" s="249" t="s">
        <v>78</v>
      </c>
      <c r="M55" s="250"/>
      <c r="N55" s="250"/>
      <c r="O55" s="251"/>
      <c r="P55" s="285" t="s">
        <v>102</v>
      </c>
      <c r="Q55" s="275"/>
      <c r="R55" s="275"/>
      <c r="S55" s="275"/>
      <c r="T55" s="276"/>
    </row>
    <row r="56" spans="2:20" ht="30" customHeight="1">
      <c r="B56" s="72"/>
      <c r="C56" s="64"/>
      <c r="D56" s="64"/>
      <c r="E56" s="277" t="str">
        <f>P54</f>
        <v>Drs. Parto Hutomo, SH. MM</v>
      </c>
      <c r="F56" s="277"/>
      <c r="G56" s="277"/>
      <c r="H56" s="277"/>
      <c r="I56" s="278"/>
      <c r="K56" s="257"/>
      <c r="L56" s="249" t="s">
        <v>79</v>
      </c>
      <c r="M56" s="250"/>
      <c r="N56" s="250"/>
      <c r="O56" s="251"/>
      <c r="P56" s="274" t="s">
        <v>103</v>
      </c>
      <c r="Q56" s="275"/>
      <c r="R56" s="275"/>
      <c r="S56" s="275"/>
      <c r="T56" s="276"/>
    </row>
    <row r="57" spans="2:20" ht="30" customHeight="1">
      <c r="B57" s="72"/>
      <c r="C57" s="64"/>
      <c r="D57" s="64"/>
      <c r="E57" s="279" t="s">
        <v>120</v>
      </c>
      <c r="F57" s="279"/>
      <c r="G57" s="279"/>
      <c r="H57" s="279"/>
      <c r="I57" s="280"/>
      <c r="K57" s="257"/>
      <c r="L57" s="249" t="s">
        <v>80</v>
      </c>
      <c r="M57" s="250"/>
      <c r="N57" s="250"/>
      <c r="O57" s="251"/>
      <c r="P57" s="274" t="s">
        <v>104</v>
      </c>
      <c r="Q57" s="275"/>
      <c r="R57" s="275"/>
      <c r="S57" s="275"/>
      <c r="T57" s="276"/>
    </row>
    <row r="58" spans="2:20" ht="30" customHeight="1" thickBot="1">
      <c r="B58" s="91"/>
      <c r="C58" s="66"/>
      <c r="D58" s="66"/>
      <c r="E58" s="66"/>
      <c r="F58" s="66"/>
      <c r="G58" s="66"/>
      <c r="H58" s="66"/>
      <c r="I58" s="67"/>
      <c r="K58" s="258"/>
      <c r="L58" s="252" t="s">
        <v>81</v>
      </c>
      <c r="M58" s="253"/>
      <c r="N58" s="253"/>
      <c r="O58" s="254"/>
      <c r="P58" s="271" t="s">
        <v>105</v>
      </c>
      <c r="Q58" s="272"/>
      <c r="R58" s="272"/>
      <c r="S58" s="272"/>
      <c r="T58" s="273"/>
    </row>
  </sheetData>
  <mergeCells count="86">
    <mergeCell ref="P51:T51"/>
    <mergeCell ref="P52:T52"/>
    <mergeCell ref="P54:T54"/>
    <mergeCell ref="P55:T55"/>
    <mergeCell ref="P56:T56"/>
    <mergeCell ref="P57:T57"/>
    <mergeCell ref="E56:I56"/>
    <mergeCell ref="E57:I57"/>
    <mergeCell ref="P42:T42"/>
    <mergeCell ref="P43:T43"/>
    <mergeCell ref="P44:T44"/>
    <mergeCell ref="P45:T45"/>
    <mergeCell ref="P46:T46"/>
    <mergeCell ref="P48:T48"/>
    <mergeCell ref="P49:T49"/>
    <mergeCell ref="P50:T50"/>
    <mergeCell ref="E47:I47"/>
    <mergeCell ref="E46:I46"/>
    <mergeCell ref="C49:E49"/>
    <mergeCell ref="C51:E51"/>
    <mergeCell ref="C52:E52"/>
    <mergeCell ref="E54:I54"/>
    <mergeCell ref="L51:O51"/>
    <mergeCell ref="L52:O52"/>
    <mergeCell ref="K53:K58"/>
    <mergeCell ref="L54:O54"/>
    <mergeCell ref="L55:O55"/>
    <mergeCell ref="L56:O56"/>
    <mergeCell ref="L57:O57"/>
    <mergeCell ref="L58:O58"/>
    <mergeCell ref="L53:T53"/>
    <mergeCell ref="P58:T58"/>
    <mergeCell ref="K47:K52"/>
    <mergeCell ref="L47:T47"/>
    <mergeCell ref="L48:O48"/>
    <mergeCell ref="L49:O49"/>
    <mergeCell ref="L50:O50"/>
    <mergeCell ref="E44:I44"/>
    <mergeCell ref="B22:I22"/>
    <mergeCell ref="L44:O44"/>
    <mergeCell ref="L45:O45"/>
    <mergeCell ref="L46:O46"/>
    <mergeCell ref="K36:T36"/>
    <mergeCell ref="K37:T37"/>
    <mergeCell ref="K41:K46"/>
    <mergeCell ref="L41:T41"/>
    <mergeCell ref="L42:O42"/>
    <mergeCell ref="L43:O43"/>
    <mergeCell ref="K25:T25"/>
    <mergeCell ref="B23:I23"/>
    <mergeCell ref="B24:I24"/>
    <mergeCell ref="B25:I25"/>
    <mergeCell ref="B26:I26"/>
    <mergeCell ref="G13:H13"/>
    <mergeCell ref="K4:T4"/>
    <mergeCell ref="K5:T5"/>
    <mergeCell ref="K13:T13"/>
    <mergeCell ref="K14:T14"/>
    <mergeCell ref="K12:T12"/>
    <mergeCell ref="G8:H8"/>
    <mergeCell ref="G9:H9"/>
    <mergeCell ref="G10:H10"/>
    <mergeCell ref="G11:H11"/>
    <mergeCell ref="G12:H12"/>
    <mergeCell ref="B4:B14"/>
    <mergeCell ref="C4:H4"/>
    <mergeCell ref="C6:C14"/>
    <mergeCell ref="B15:H15"/>
    <mergeCell ref="D10:E10"/>
    <mergeCell ref="G6:H6"/>
    <mergeCell ref="G7:H7"/>
    <mergeCell ref="D11:E11"/>
    <mergeCell ref="D12:E12"/>
    <mergeCell ref="D13:E13"/>
    <mergeCell ref="D14:E14"/>
    <mergeCell ref="C5:D5"/>
    <mergeCell ref="D6:E6"/>
    <mergeCell ref="D7:E7"/>
    <mergeCell ref="D8:E8"/>
    <mergeCell ref="D9:E9"/>
    <mergeCell ref="B18:I18"/>
    <mergeCell ref="B16:H16"/>
    <mergeCell ref="B19:I19"/>
    <mergeCell ref="B20:I20"/>
    <mergeCell ref="B21:I21"/>
    <mergeCell ref="B17:I17"/>
  </mergeCells>
  <pageMargins left="1.18" right="0.19685039370078741" top="0.15" bottom="0.2" header="0.15" footer="0.14000000000000001"/>
  <pageSetup paperSize="5" scale="80" orientation="landscape" r:id="rId1"/>
  <rowBreaks count="1" manualBreakCount="1">
    <brk id="27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SKP</vt:lpstr>
      <vt:lpstr>PENGUKURAN</vt:lpstr>
      <vt:lpstr>PENILAIAN</vt:lpstr>
      <vt:lpstr>Sheet2</vt:lpstr>
      <vt:lpstr>PENILAIAN!Print_Area</vt:lpstr>
      <vt:lpstr>SKP!Print_Area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Lenovo</cp:lastModifiedBy>
  <cp:lastPrinted>2013-12-19T08:09:10Z</cp:lastPrinted>
  <dcterms:created xsi:type="dcterms:W3CDTF">2010-10-07T03:41:24Z</dcterms:created>
  <dcterms:modified xsi:type="dcterms:W3CDTF">2013-12-19T08:09:59Z</dcterms:modified>
</cp:coreProperties>
</file>